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8800" windowHeight="10710"/>
  </bookViews>
  <sheets>
    <sheet name="nota integrativa" sheetId="1" r:id="rId1"/>
  </sheets>
  <externalReferences>
    <externalReference r:id="rId2"/>
    <externalReference r:id="rId3"/>
    <externalReference r:id="rId4"/>
    <externalReference r:id="rId5"/>
    <externalReference r:id="rId6"/>
  </externalReferences>
  <definedNames>
    <definedName name="\a">#REF!</definedName>
    <definedName name="\c">#REF!</definedName>
    <definedName name="\l">#REF!</definedName>
    <definedName name="\m">#REF!</definedName>
    <definedName name="\n">#REF!</definedName>
    <definedName name="\r">#REF!</definedName>
    <definedName name="\v">#REF!</definedName>
    <definedName name="\X">#REF!</definedName>
    <definedName name="_Key1" hidden="1">#REF!</definedName>
    <definedName name="_Key2" hidden="1">#REF!</definedName>
    <definedName name="_Order1" hidden="1">255</definedName>
    <definedName name="_Order2" hidden="1">0</definedName>
    <definedName name="_Sort" hidden="1">#REF!</definedName>
    <definedName name="aa">#REF!</definedName>
    <definedName name="AREA">#REF!</definedName>
    <definedName name="_xlnm.Print_Area" localSheetId="0">'nota integrativa'!$A$1:$I$359</definedName>
    <definedName name="_xlnm.Print_Area">#REF!</definedName>
    <definedName name="assessori">#REF!</definedName>
    <definedName name="CAPITALE">#REF!</definedName>
    <definedName name="CAPSPESA">#REF!</definedName>
    <definedName name="er">[1]INV.CON!#REF!</definedName>
    <definedName name="gigi">'[2]DIMOST-RES'!$J$9:$J$15</definedName>
    <definedName name="L">#REF!</definedName>
    <definedName name="N">#REF!</definedName>
    <definedName name="PRINT_AREA_MI">#REF!</definedName>
    <definedName name="Print_Titles_MI">#REF!</definedName>
    <definedName name="q" hidden="1">'[1]UTIL. ONERI'!#REF!</definedName>
    <definedName name="RELBIL118">#REF!</definedName>
    <definedName name="RIPTOTSPE">[3]RIPSPESA!$A$5:$CT$35</definedName>
    <definedName name="_xlnm.Print_Titles">#REF!</definedName>
    <definedName name="UTILONERI" hidden="1">'[4]UTIL. ONERI'!#REF!</definedName>
    <definedName name="VIGILANZA">#REF!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22" i="1" l="1"/>
  <c r="M322" i="1" s="1"/>
  <c r="I321" i="1"/>
  <c r="H321" i="1"/>
  <c r="G321" i="1"/>
  <c r="B321" i="1"/>
  <c r="I320" i="1"/>
  <c r="H320" i="1"/>
  <c r="G320" i="1"/>
  <c r="B320" i="1"/>
  <c r="G319" i="1"/>
  <c r="B319" i="1"/>
  <c r="I318" i="1"/>
  <c r="H318" i="1"/>
  <c r="G318" i="1"/>
  <c r="B318" i="1"/>
  <c r="I317" i="1"/>
  <c r="H317" i="1"/>
  <c r="G317" i="1"/>
  <c r="B317" i="1"/>
  <c r="G316" i="1"/>
  <c r="B316" i="1"/>
  <c r="G315" i="1"/>
  <c r="B315" i="1"/>
  <c r="G314" i="1"/>
  <c r="B314" i="1"/>
  <c r="I313" i="1"/>
  <c r="H313" i="1"/>
  <c r="G313" i="1"/>
  <c r="B313" i="1"/>
  <c r="I312" i="1"/>
  <c r="H312" i="1"/>
  <c r="G312" i="1"/>
  <c r="B312" i="1"/>
  <c r="I311" i="1"/>
  <c r="H311" i="1"/>
  <c r="G311" i="1"/>
  <c r="B311" i="1"/>
  <c r="I310" i="1"/>
  <c r="H310" i="1"/>
  <c r="H322" i="1" s="1"/>
  <c r="L322" i="1" s="1"/>
  <c r="G310" i="1"/>
  <c r="G322" i="1" s="1"/>
  <c r="K322" i="1" s="1"/>
  <c r="B310" i="1"/>
  <c r="G306" i="1"/>
  <c r="D306" i="1"/>
  <c r="G305" i="1"/>
  <c r="D305" i="1"/>
  <c r="I294" i="1"/>
  <c r="I287" i="1"/>
  <c r="I274" i="1"/>
  <c r="I276" i="1" s="1"/>
  <c r="I282" i="1" s="1"/>
  <c r="I297" i="1" s="1"/>
  <c r="H257" i="1"/>
  <c r="G257" i="1"/>
  <c r="F257" i="1"/>
  <c r="H256" i="1"/>
  <c r="F256" i="1"/>
  <c r="H252" i="1"/>
  <c r="G252" i="1"/>
  <c r="G256" i="1" s="1"/>
  <c r="F252" i="1"/>
  <c r="H241" i="1"/>
  <c r="M241" i="1" s="1"/>
  <c r="H240" i="1"/>
  <c r="G240" i="1"/>
  <c r="F240" i="1"/>
  <c r="H239" i="1"/>
  <c r="G239" i="1"/>
  <c r="G241" i="1" s="1"/>
  <c r="L241" i="1" s="1"/>
  <c r="F239" i="1"/>
  <c r="F241" i="1" s="1"/>
  <c r="K241" i="1" s="1"/>
  <c r="H234" i="1"/>
  <c r="F234" i="1"/>
  <c r="H233" i="1"/>
  <c r="G233" i="1"/>
  <c r="G234" i="1" s="1"/>
  <c r="F233" i="1"/>
  <c r="K224" i="1"/>
  <c r="H224" i="1"/>
  <c r="M224" i="1" s="1"/>
  <c r="F224" i="1"/>
  <c r="H223" i="1"/>
  <c r="G223" i="1"/>
  <c r="G224" i="1" s="1"/>
  <c r="L224" i="1" s="1"/>
  <c r="F223" i="1"/>
  <c r="H211" i="1"/>
  <c r="M211" i="1" s="1"/>
  <c r="H210" i="1"/>
  <c r="G210" i="1"/>
  <c r="F210" i="1"/>
  <c r="H208" i="1"/>
  <c r="G208" i="1"/>
  <c r="F208" i="1"/>
  <c r="H207" i="1"/>
  <c r="G207" i="1"/>
  <c r="G211" i="1" s="1"/>
  <c r="L211" i="1" s="1"/>
  <c r="F207" i="1"/>
  <c r="F211" i="1" s="1"/>
  <c r="K211" i="1" s="1"/>
  <c r="H187" i="1"/>
  <c r="G187" i="1"/>
  <c r="F187" i="1"/>
  <c r="H186" i="1"/>
  <c r="G186" i="1"/>
  <c r="F186" i="1"/>
  <c r="H185" i="1"/>
  <c r="G185" i="1"/>
  <c r="F185" i="1"/>
  <c r="H184" i="1"/>
  <c r="G184" i="1"/>
  <c r="F184" i="1"/>
  <c r="F188" i="1" s="1"/>
  <c r="K188" i="1" s="1"/>
  <c r="H183" i="1"/>
  <c r="G183" i="1"/>
  <c r="F183" i="1"/>
  <c r="H182" i="1"/>
  <c r="G182" i="1"/>
  <c r="F182" i="1"/>
  <c r="H181" i="1"/>
  <c r="H188" i="1" s="1"/>
  <c r="M188" i="1" s="1"/>
  <c r="G181" i="1"/>
  <c r="G188" i="1" s="1"/>
  <c r="L188" i="1" s="1"/>
  <c r="F181" i="1"/>
  <c r="I174" i="1"/>
  <c r="H174" i="1"/>
  <c r="G174" i="1"/>
  <c r="F174" i="1"/>
  <c r="I169" i="1"/>
  <c r="H169" i="1"/>
  <c r="G169" i="1"/>
  <c r="F169" i="1"/>
  <c r="I165" i="1"/>
  <c r="H165" i="1"/>
  <c r="G165" i="1"/>
  <c r="F165" i="1"/>
  <c r="I161" i="1"/>
  <c r="H161" i="1"/>
  <c r="G161" i="1"/>
  <c r="F161" i="1"/>
  <c r="I157" i="1"/>
  <c r="H157" i="1"/>
  <c r="G157" i="1"/>
  <c r="F157" i="1"/>
  <c r="I155" i="1"/>
  <c r="H155" i="1"/>
  <c r="G155" i="1"/>
  <c r="F155" i="1"/>
  <c r="I153" i="1"/>
  <c r="H153" i="1"/>
  <c r="G153" i="1"/>
  <c r="F153" i="1"/>
  <c r="I151" i="1"/>
  <c r="H151" i="1"/>
  <c r="G151" i="1"/>
  <c r="F151" i="1"/>
  <c r="I149" i="1"/>
  <c r="I173" i="1" s="1"/>
  <c r="H149" i="1"/>
  <c r="H173" i="1" s="1"/>
  <c r="G149" i="1"/>
  <c r="G173" i="1" s="1"/>
  <c r="F149" i="1"/>
  <c r="F173" i="1" s="1"/>
  <c r="I124" i="1"/>
  <c r="H124" i="1"/>
  <c r="G124" i="1"/>
  <c r="A124" i="1"/>
  <c r="I123" i="1"/>
  <c r="H123" i="1"/>
  <c r="G123" i="1"/>
  <c r="A123" i="1"/>
  <c r="I122" i="1"/>
  <c r="H122" i="1"/>
  <c r="G122" i="1"/>
  <c r="A122" i="1"/>
  <c r="I121" i="1"/>
  <c r="H121" i="1"/>
  <c r="G121" i="1"/>
  <c r="A121" i="1"/>
  <c r="I120" i="1"/>
  <c r="H120" i="1"/>
  <c r="G120" i="1"/>
  <c r="A120" i="1"/>
  <c r="H106" i="1"/>
  <c r="G106" i="1"/>
  <c r="F106" i="1"/>
  <c r="H105" i="1"/>
  <c r="G105" i="1"/>
  <c r="F105" i="1"/>
  <c r="H104" i="1"/>
  <c r="G104" i="1"/>
  <c r="F104" i="1"/>
  <c r="H103" i="1"/>
  <c r="H107" i="1" s="1"/>
  <c r="P107" i="1" s="1"/>
  <c r="G103" i="1"/>
  <c r="G107" i="1" s="1"/>
  <c r="O107" i="1" s="1"/>
  <c r="F103" i="1"/>
  <c r="F107" i="1" s="1"/>
  <c r="N107" i="1" s="1"/>
  <c r="N96" i="1"/>
  <c r="F96" i="1"/>
  <c r="H93" i="1"/>
  <c r="H96" i="1" s="1"/>
  <c r="P96" i="1" s="1"/>
  <c r="G93" i="1"/>
  <c r="G96" i="1" s="1"/>
  <c r="O96" i="1" s="1"/>
  <c r="F93" i="1"/>
  <c r="H92" i="1"/>
  <c r="H102" i="1" s="1"/>
  <c r="H180" i="1" s="1"/>
  <c r="H206" i="1" s="1"/>
  <c r="H221" i="1" s="1"/>
  <c r="H232" i="1" s="1"/>
  <c r="H238" i="1" s="1"/>
  <c r="H251" i="1" s="1"/>
  <c r="G92" i="1"/>
  <c r="G102" i="1" s="1"/>
  <c r="G180" i="1" s="1"/>
  <c r="G206" i="1" s="1"/>
  <c r="G221" i="1" s="1"/>
  <c r="G232" i="1" s="1"/>
  <c r="G238" i="1" s="1"/>
  <c r="G251" i="1" s="1"/>
  <c r="F92" i="1"/>
  <c r="F102" i="1" s="1"/>
  <c r="F180" i="1" s="1"/>
  <c r="F206" i="1" s="1"/>
  <c r="F221" i="1" s="1"/>
  <c r="F232" i="1" s="1"/>
  <c r="F238" i="1" s="1"/>
  <c r="F251" i="1" s="1"/>
  <c r="N76" i="1"/>
  <c r="F76" i="1"/>
  <c r="H75" i="1"/>
  <c r="G75" i="1"/>
  <c r="F75" i="1"/>
  <c r="H74" i="1"/>
  <c r="H76" i="1" s="1"/>
  <c r="P76" i="1" s="1"/>
  <c r="G74" i="1"/>
  <c r="G76" i="1" s="1"/>
  <c r="O76" i="1" s="1"/>
  <c r="F74" i="1"/>
  <c r="I63" i="1"/>
  <c r="H63" i="1"/>
  <c r="G63" i="1"/>
  <c r="F63" i="1"/>
  <c r="I62" i="1"/>
  <c r="H62" i="1"/>
  <c r="G62" i="1"/>
  <c r="F62" i="1"/>
  <c r="I61" i="1"/>
  <c r="H61" i="1"/>
  <c r="G61" i="1"/>
  <c r="F61" i="1"/>
  <c r="I60" i="1"/>
  <c r="H60" i="1"/>
  <c r="G60" i="1"/>
  <c r="F60" i="1"/>
  <c r="I59" i="1"/>
  <c r="H59" i="1"/>
  <c r="G59" i="1"/>
  <c r="F59" i="1"/>
  <c r="I58" i="1"/>
  <c r="H58" i="1"/>
  <c r="G58" i="1"/>
  <c r="F58" i="1"/>
  <c r="I57" i="1"/>
  <c r="H57" i="1"/>
  <c r="G57" i="1"/>
  <c r="F57" i="1"/>
  <c r="I56" i="1"/>
  <c r="H56" i="1"/>
  <c r="G56" i="1"/>
  <c r="F56" i="1"/>
  <c r="I54" i="1"/>
  <c r="H54" i="1"/>
  <c r="G54" i="1"/>
  <c r="F54" i="1"/>
  <c r="I53" i="1"/>
  <c r="H53" i="1"/>
  <c r="G53" i="1"/>
  <c r="F53" i="1"/>
  <c r="I52" i="1"/>
  <c r="I64" i="1" s="1"/>
  <c r="H52" i="1"/>
  <c r="H64" i="1" s="1"/>
  <c r="G52" i="1"/>
  <c r="G64" i="1" s="1"/>
  <c r="F52" i="1"/>
  <c r="F64" i="1" s="1"/>
  <c r="A1" i="1"/>
</calcChain>
</file>

<file path=xl/sharedStrings.xml><?xml version="1.0" encoding="utf-8"?>
<sst xmlns="http://schemas.openxmlformats.org/spreadsheetml/2006/main" count="322" uniqueCount="205">
  <si>
    <t xml:space="preserve"> </t>
  </si>
  <si>
    <t xml:space="preserve">  </t>
  </si>
  <si>
    <t xml:space="preserve">NOTA INTEGRATIVA AL BILANCIO DI </t>
  </si>
  <si>
    <t>PREVISIONE 2018-2020</t>
  </si>
  <si>
    <t xml:space="preserve">Premessa </t>
  </si>
  <si>
    <t>La presente nota integrativa è prevista dal punto 9.11 del “Principio contabile applicato concernente la programmazione del bilancio” allegato al D. Lgs. 118 del 23.06.2011, come modificato dal D. Lgs. n. 126 del 10.08.2014.</t>
  </si>
  <si>
    <t>Il contenuto della nota integrativa è determinato dal principio sopra citato ed ha la funzione di integrare i dati quantitativi esposti negli schemi di bilancio al fine di rendere più chiara e significativa la lettura dello stesso.</t>
  </si>
  <si>
    <t>Il presente documento ha essenzialmente tre funzioni:</t>
  </si>
  <si>
    <r>
      <t>•</t>
    </r>
    <r>
      <rPr>
        <sz val="7"/>
        <color indexed="8"/>
        <rFont val="Calibri"/>
        <family val="2"/>
      </rPr>
      <t xml:space="preserve">      </t>
    </r>
    <r>
      <rPr>
        <sz val="12"/>
        <color indexed="8"/>
        <rFont val="Calibri"/>
        <family val="2"/>
      </rPr>
      <t>Analitico-descrittiva, che dà l’illustrazione di dati che per la loro sinteticità non sono in grado di essere pienamente compresi;</t>
    </r>
  </si>
  <si>
    <r>
      <t>•</t>
    </r>
    <r>
      <rPr>
        <sz val="7"/>
        <color indexed="8"/>
        <rFont val="Calibri"/>
        <family val="2"/>
      </rPr>
      <t xml:space="preserve">      </t>
    </r>
    <r>
      <rPr>
        <sz val="12"/>
        <color indexed="8"/>
        <rFont val="Calibri"/>
        <family val="2"/>
      </rPr>
      <t>Informativa, che prevede l’indicazione di ulteriori dati che non possono essere inseriti nei documenti quantitativo-contabili;</t>
    </r>
  </si>
  <si>
    <r>
      <t>•</t>
    </r>
    <r>
      <rPr>
        <sz val="7"/>
        <color indexed="8"/>
        <rFont val="Calibri"/>
        <family val="2"/>
      </rPr>
      <t xml:space="preserve">      </t>
    </r>
    <r>
      <rPr>
        <sz val="12"/>
        <color indexed="8"/>
        <rFont val="Calibri"/>
        <family val="2"/>
      </rPr>
      <t>Esplicativa, che si traduce nell’evidenziazione e nella motivazione delle ipotesi assunte e dei criteri di valutazione adottati e che sono alla base della determinazione dei valori di bilancio.</t>
    </r>
  </si>
  <si>
    <t>1) Criteri di valutazione adottati per la formulazione delle previsioni, con particolare riferimento agli stanziamenti riguardanti gli accantonamenti per le spese potenziali e al fondo crediti di dubbia esigibilità, dando illustrazione dei crediti per i quali non è previsto l’accantonamento a tale fondo.</t>
  </si>
  <si>
    <t>Le previsioni del bilancio  sono state effettuate in base ai principi allegati al D.Lgs. 118/2011 ed ai risultati delle precedenti gestioni di bilancio.</t>
  </si>
  <si>
    <t>Non sono stati effettuati accantonamenti per spese potenziali poiché, al momento della stesura del bilancio, non si ravvisano segnali o indicazioni che possano far ritenere effettiva questa eventualità. Il fondo crediti di dubbia esigibilità è stato costituito accantonando una quota delle entrate accertate per competenza ed oggetto di analisi secondo le disposizioni dei nuovi principi contabili.</t>
  </si>
  <si>
    <t>Oltre l’accantonamento previsto per l’indennità di fine mandato del Sindaco, istituito per ciascun anno del triennio considerato secondo il principio cantabile applicato concernente la contabilità finanziaria di cui all’all.4/2 del D.Lgs.118/2001, non si è ravvisata la necessità di istituire ulteriori accantonamenti in sede di bilancio di previsione, anche per evitare di distrarre risorse alla gestione.  Di seguito sono analizzate le principali voci di entrata:</t>
  </si>
  <si>
    <t>RIEPILOGO GENERALE ENTRATE PER TITOLI</t>
  </si>
  <si>
    <t>TITOLO</t>
  </si>
  <si>
    <t>DENOMINAZIONE</t>
  </si>
  <si>
    <t>PREV.DEF.
o REND.</t>
  </si>
  <si>
    <t>PREVISIONI              ANNO 2018</t>
  </si>
  <si>
    <t>PREVISIONI                     ANNO 2019</t>
  </si>
  <si>
    <r>
      <t>Fondo pluriennale vincolato per spese correnti</t>
    </r>
    <r>
      <rPr>
        <vertAlign val="superscript"/>
        <sz val="8"/>
        <rFont val="Calibri"/>
        <family val="2"/>
      </rPr>
      <t xml:space="preserve"> </t>
    </r>
  </si>
  <si>
    <t xml:space="preserve">Fondo pluriennale vincolato per spese in conto capitale </t>
  </si>
  <si>
    <t xml:space="preserve">Utilizzo avanzo di Amministrazione </t>
  </si>
  <si>
    <r>
      <t>- di cui avanzo vincolato utilizzato anticipatamente</t>
    </r>
    <r>
      <rPr>
        <i/>
        <vertAlign val="superscript"/>
        <sz val="8"/>
        <rFont val="Calibri"/>
        <family val="2"/>
      </rPr>
      <t xml:space="preserve"> </t>
    </r>
  </si>
  <si>
    <t>Entrate correnti di natura tributaria, contributiva e perequativa</t>
  </si>
  <si>
    <t>Trasferimenti correnti</t>
  </si>
  <si>
    <t>Entrate extratributarie</t>
  </si>
  <si>
    <t>Entrate in conto capitale</t>
  </si>
  <si>
    <t>Entrate da riduzione di attività finanziarie</t>
  </si>
  <si>
    <t>Accensione prestiti</t>
  </si>
  <si>
    <t>Anticipazioni da istituto tesoriere/cassiere</t>
  </si>
  <si>
    <t>Entrate per conto terzi e partite di giro</t>
  </si>
  <si>
    <t>Totale generale delle entrate</t>
  </si>
  <si>
    <t>AVANZO DI AMMINISTRAZIONE:</t>
  </si>
  <si>
    <t>Viene applicato al bilancio di previsione l'importo di €.30.000, quale quota parte dell'avanzo di amministrazione destinato ad investimenti determinato dalle risultanze del conto consuntivo in approvazione da parte del Consiglio Comunale.</t>
  </si>
  <si>
    <t>a  norma dell'art. 187, comma 2, lett.d) del D.lgs. 267/2000, così come determinato con deliberazione del C.C. n….. Del……… di approvazione del rendiconto 20163;</t>
  </si>
  <si>
    <t>??</t>
  </si>
  <si>
    <t>Titolo I - Entrate correnti di natura tributaria, contributiva e perequativa</t>
  </si>
  <si>
    <t>Tipologie di entrata</t>
  </si>
  <si>
    <t>Anno 2018</t>
  </si>
  <si>
    <t>Anno 2019</t>
  </si>
  <si>
    <t>Anno 2020</t>
  </si>
  <si>
    <t>Imposte tasse e proventi assimilati</t>
  </si>
  <si>
    <t>Fondi perequativi da amministrazioni centrali</t>
  </si>
  <si>
    <t xml:space="preserve">Totale titolo I  </t>
  </si>
  <si>
    <t>Imposta municipale propria (Imu):</t>
  </si>
  <si>
    <t>L’imposta municipale propria è confermata nella misura approvata per l’esercizio 2017 con le seguenti aliquote:</t>
  </si>
  <si>
    <r>
      <t xml:space="preserve">•    </t>
    </r>
    <r>
      <rPr>
        <sz val="12"/>
        <color indexed="8"/>
        <rFont val="Calibri"/>
        <family val="2"/>
      </rPr>
      <t>aliquota 0,40% per l’unità immobiliare adibita ad abitazione principale del soggetto passivo classificata nelle categorie catastali A/1, A/8 e A/9 nonché per le relative pertinenze,  per unità immobiliari di cui siano proprietari o usufruttuari anziani o disabili che acquisiscono la residenza in istituti di ricovero o sanitari a seguito di ricovero permanente, purchè la stessa non sia data in locazione, per unità immobiliari possedute dai cittadini italiani residenti all’estero a titolo di proprietà o di usufrutto in Italia, a condizione che non risulti locata;</t>
    </r>
  </si>
  <si>
    <r>
      <t>•    </t>
    </r>
    <r>
      <rPr>
        <sz val="12"/>
        <color indexed="8"/>
        <rFont val="Calibri"/>
        <family val="2"/>
      </rPr>
      <t>aliquota 10,6% per aree edificabili;</t>
    </r>
  </si>
  <si>
    <r>
      <t>•    </t>
    </r>
    <r>
      <rPr>
        <sz val="12"/>
        <color indexed="8"/>
        <rFont val="Calibri"/>
        <family val="2"/>
      </rPr>
      <t xml:space="preserve">aliquota 10,6% tutti gli altri fabbricati;  </t>
    </r>
  </si>
  <si>
    <t>Addizionale comunale all’ irpef.</t>
  </si>
  <si>
    <t>E’ confermata nella misura vigente nel 2017 (0,4%).</t>
  </si>
  <si>
    <t>Tari</t>
  </si>
  <si>
    <t>E’ intenzione dell’Amministrazione comunale mantenere invariate le tariffe vigenti.</t>
  </si>
  <si>
    <t>Titolo II – Trasferimenti correnti</t>
  </si>
  <si>
    <t>Trasferimenti correnti da Amministrazioni pubbliche</t>
  </si>
  <si>
    <t>Trasferimenti correnti da famiglie</t>
  </si>
  <si>
    <t>Trasferimenti correnti da imprese</t>
  </si>
  <si>
    <t>Totale titolo II</t>
  </si>
  <si>
    <t>I trasferimenti correnti riguardano le quote di compartecipazione alle spese correnti sostenute dall'ente da parte principalmente di altri enti della pubblica amministrazione quali Stato, Regioni , Comuni e Province oltre che per funzioni proprie per funzioni delegate e nel triennio non si prevedono scostamenti rilevanti rispetto al trend-storico.</t>
  </si>
  <si>
    <t>Titolo III - Entrate extratributarie</t>
  </si>
  <si>
    <t>Vendita di beni e servizi e proventi derivanti dalla gestione dei beni</t>
  </si>
  <si>
    <t>Proventi derivanti dall'attività di controllo e repressione delle irregolarità e degli illeciti</t>
  </si>
  <si>
    <t>Interessi attivi</t>
  </si>
  <si>
    <t>Rimborsi e altre entrate correnti</t>
  </si>
  <si>
    <t>Totale titolo III</t>
  </si>
  <si>
    <t>La quantificazione di queste entrate fa riferimento a leggi e regolamenti, oltre che all’andamento degli esercizi precedenti. Le voci principali sono:</t>
  </si>
  <si>
    <r>
      <t>•</t>
    </r>
    <r>
      <rPr>
        <sz val="7"/>
        <color indexed="8"/>
        <rFont val="Calibri"/>
        <family val="2"/>
      </rPr>
      <t xml:space="preserve">      </t>
    </r>
    <r>
      <rPr>
        <sz val="12"/>
        <color indexed="8"/>
        <rFont val="Calibri"/>
        <family val="2"/>
      </rPr>
      <t>Diritti di segreteria;</t>
    </r>
  </si>
  <si>
    <r>
      <t>•</t>
    </r>
    <r>
      <rPr>
        <sz val="7"/>
        <color indexed="8"/>
        <rFont val="Calibri"/>
        <family val="2"/>
      </rPr>
      <t xml:space="preserve">      </t>
    </r>
    <r>
      <rPr>
        <sz val="12"/>
        <color indexed="8"/>
        <rFont val="Calibri"/>
        <family val="2"/>
      </rPr>
      <t>Sanzioni amministrative per violazione al codice della strada;</t>
    </r>
  </si>
  <si>
    <r>
      <t>•</t>
    </r>
    <r>
      <rPr>
        <sz val="7"/>
        <color indexed="8"/>
        <rFont val="Calibri"/>
        <family val="2"/>
      </rPr>
      <t xml:space="preserve">      </t>
    </r>
    <r>
      <rPr>
        <sz val="12"/>
        <color indexed="8"/>
        <rFont val="Calibri"/>
        <family val="2"/>
      </rPr>
      <t>Rimborsi scolastici;</t>
    </r>
  </si>
  <si>
    <r>
      <t>•</t>
    </r>
    <r>
      <rPr>
        <sz val="7"/>
        <color indexed="8"/>
        <rFont val="Calibri"/>
        <family val="2"/>
      </rPr>
      <t xml:space="preserve">      </t>
    </r>
    <r>
      <rPr>
        <sz val="12"/>
        <color indexed="8"/>
        <rFont val="Calibri"/>
        <family val="2"/>
      </rPr>
      <t>Affitti attivi;</t>
    </r>
  </si>
  <si>
    <t>•   Rimborsi per i servizi cimiteriali.</t>
  </si>
  <si>
    <t>Titolo IV – Entrate in conto capitale</t>
  </si>
  <si>
    <t>Questa tipologia di entrata finanzia le spese di investimento e comprende:</t>
  </si>
  <si>
    <t>Titolo V – Entrate da riduzione di attività finanziarie</t>
  </si>
  <si>
    <t>Nessuna entrata prevista.</t>
  </si>
  <si>
    <t>Titolo VI – Accensione di prestiti</t>
  </si>
  <si>
    <t>Titolo VII – Anticipazione da Istituto tesoriere/cassiere</t>
  </si>
  <si>
    <t>Data l'ottima liquidità e la gestione ottimale dei flussi di cassa, non è previsto il ricorso all'anticipazione di tesoreria.</t>
  </si>
  <si>
    <t>Titolo XI – Entrate per conto terzi e partite di giro</t>
  </si>
  <si>
    <t xml:space="preserve">Di pari importo in entrata e in spesa esse comprendono entrate per partite di giro e per conto terzi. </t>
  </si>
  <si>
    <t>SPESA</t>
  </si>
  <si>
    <t>RIEPILOGO GENERALE SPESE PER TITOLI</t>
  </si>
  <si>
    <t>PREVISIONI                 ANNO 2019</t>
  </si>
  <si>
    <t>PREVISIONI                 ANNO 2020</t>
  </si>
  <si>
    <t>DISAVANZO DI AMMINISTRAZIONE</t>
  </si>
  <si>
    <t>SPESE CORRENTI</t>
  </si>
  <si>
    <t>previsione di competenza</t>
  </si>
  <si>
    <t>di cui già impegnato*</t>
  </si>
  <si>
    <t>di cui fondo pluriennale vincolato</t>
  </si>
  <si>
    <t>SPESE IN CONTO CAPITALE</t>
  </si>
  <si>
    <t>SPESE PER INCREMENTO DI ATT. FINANZIARIE</t>
  </si>
  <si>
    <t>RIMBORSO DI PRESTITI</t>
  </si>
  <si>
    <t>CHIUSURA ANTICIPAZIONI DA ISTITUTO TESORIERE/ CASSIERE</t>
  </si>
  <si>
    <t>SPESE PER CONTO TERZI E PARTITE DI GIRO</t>
  </si>
  <si>
    <t>TOTALE TITOLI</t>
  </si>
  <si>
    <t>TITOLO I – Spese correnti</t>
  </si>
  <si>
    <t>Di seguito sono riepilogate le principali voci di spesa corrente suddivise in macroaggregati:</t>
  </si>
  <si>
    <t>Macroaggregati di spesa</t>
  </si>
  <si>
    <t>Redditi da lavoro dipendente</t>
  </si>
  <si>
    <t>Imposte e tasse a carico dell'ente</t>
  </si>
  <si>
    <t>Acquisto di beni e servizi</t>
  </si>
  <si>
    <t>Interessi passivi</t>
  </si>
  <si>
    <t>Rimborsi e poste correttive delle entrate</t>
  </si>
  <si>
    <t>Altre spese correnti</t>
  </si>
  <si>
    <t>Totale titolo I</t>
  </si>
  <si>
    <t xml:space="preserve">Nella voce “redditi da lavoro dipendente” sono compresi anche gli oneri previdenziali ed assistenziali a carico dell’ente. Tale macroaggregato è stato quantificato per il biennio successivo, proiettando la situazione attuale. </t>
  </si>
  <si>
    <t>Tra le “imposte e tasse a carico dell’ente” la somma maggiore è rappresentata dall’Irap a carico dell’ente.</t>
  </si>
  <si>
    <t>Gli “acquisti dei beni e servizi” comprendono le previsioni di spesa necessarie a garantire il regolare funzionamento e la buona gestione dei servizi.</t>
  </si>
  <si>
    <t>Tra i “trasferimenti correnti” sono classificati i contributi che l’amministrazione riconosce annualmente a terzi, siano essi privati cittadini o associazioni, oltre alle quote per i servizi in gestione associata.</t>
  </si>
  <si>
    <t>Gli “interessi passivi”, sono rappresentati da interessi passivi su mutui in ammortamento nel triennio.</t>
  </si>
  <si>
    <t>Tra i “rimborsi e le poste correttive delle entrate” sono compresi gli sgravi e le restituzioni di tributi.</t>
  </si>
  <si>
    <t>Le “altre spese correnti” comprendono tutte quelle voci che non trovano collocazione nei precedenti macroaggregati, quali le assicurazioni, la liquidazione dell’iva a debito, il fondo crediti di dubbia esigibilità e il fondo di riserva.</t>
  </si>
  <si>
    <t>Titolo  II – Spese in conto capitale</t>
  </si>
  <si>
    <t xml:space="preserve">Investimenti fissi lordi e acquisto di terreni </t>
  </si>
  <si>
    <t xml:space="preserve">Contributi agli investimenti </t>
  </si>
  <si>
    <t xml:space="preserve">Altri trasferimenti in conto capitale </t>
  </si>
  <si>
    <t xml:space="preserve">Altre spese in conto capitale </t>
  </si>
  <si>
    <t xml:space="preserve">Totale titolo II </t>
  </si>
  <si>
    <t>Nel macroaggregato “Investimenti fissi lordi e acquisto di terreni” sono classificate le spese relative alla realizzazione di nuove opere e agli interventi di manutenzione straordinaria</t>
  </si>
  <si>
    <t>Titolo III – Spese per incremento di attività finanziarie</t>
  </si>
  <si>
    <t>In bilancio non emergono valori per questo titolo</t>
  </si>
  <si>
    <t>Titolo IV – Rimborso di prestiti</t>
  </si>
  <si>
    <t xml:space="preserve">Rimborso prestiti a breve termine </t>
  </si>
  <si>
    <t xml:space="preserve">Rimborso mutui ed altri finanziamenti a medio lungo termine </t>
  </si>
  <si>
    <t xml:space="preserve">Totale titolo IV </t>
  </si>
  <si>
    <t>Nel macroaggregato “Rimborso mutui ed altri finanziamenti a medio lungo termine” sono comprese le quote capitale dei mutui in ammortamento nel triennio considerato e la quota capitale del prestito concesso da Regione Lombardia.</t>
  </si>
  <si>
    <t>Titolo V – Restituzione anticipazione istituto tesoriere/cassiere</t>
  </si>
  <si>
    <t>In questo titolo trova iscrizione la restituzione dell’anticipazione di tesoreria corrispondente al titolo VII di entrata.</t>
  </si>
  <si>
    <t xml:space="preserve">Restituzione anticipazione di cassa  </t>
  </si>
  <si>
    <t>Totale titolo V</t>
  </si>
  <si>
    <t>Titolo VII – Spese per conto terzi e partite di giro.</t>
  </si>
  <si>
    <t>Uscite per partite di giro</t>
  </si>
  <si>
    <t>Uscite per conto terzi</t>
  </si>
  <si>
    <t xml:space="preserve">Totale titolo VII </t>
  </si>
  <si>
    <t>Le spese per conto di terzi e le partite di giro sono state previste a pareggio con le relative entrate di cui al titolo IX.</t>
  </si>
  <si>
    <t>Fondo crediti di dubbia esigibilità e fondo di riserva di cassa</t>
  </si>
  <si>
    <t>La determinazione dell’accantonamento al fondo crediti di dubbia esigibilità è stata preceduta da un’attenta analisi delle entrate dell’ente per l’individuazione delle tipologie stanziate che possono dar luogo alla formazione di crediti di dubbia e difficile esazione. Le poste di entrata ritenute ricadenti in dette tipologie sono:</t>
  </si>
  <si>
    <t>Sono state poi confrontate le varie metodologie di calcolo previste dai principi contabili e individuata  quella della media ponderata (metodo B), in base al principio della prudenza, trovando il complemento a 100 della percentuale ottenuta, si è poi provveduto al calcolo dell’accantonamento obbligatorio per ogni singolo anno.</t>
  </si>
  <si>
    <t>- Recupero evasione tributaria</t>
  </si>
  <si>
    <t>- Tassa Rifiuti</t>
  </si>
  <si>
    <t>- Sanzioni Amministrative</t>
  </si>
  <si>
    <t>- Affitti da beni immobili</t>
  </si>
  <si>
    <t>Totale FCDE minimo da stanziare</t>
  </si>
  <si>
    <t>Totale FCDE previsto nel bilancio</t>
  </si>
  <si>
    <t>E' stanziata nel capitolo relativo al fondo di riserva ordinario e del fondo crediti di dubbia esigibilità la previsione di cassa e costituisce il fondo di riserva per le autorizzazioni di cassa ex art. 166 del TUEL.</t>
  </si>
  <si>
    <t>2) Elenco analitico degli utilizzi delle quote vincolate e accantonate del risultato di amministrazione presunto, distinguendo i vincoli derivanti dalla legge e dai principi contabili, dai trasferimenti, da mutui e altri finanziamenti, vincoli formalmente attribuiti dall'ente.</t>
  </si>
  <si>
    <t>Con la predisposizione del bilancio di previsione è necessario procedere alla determinazione del risultato di amministrazione presunto che consiste in una previsione ragionevole del risultato di amministrazione dell’esercizio precedente, formulata in base alla situazione dei conti alla data di elaborazione del bilancio di previsione.</t>
  </si>
  <si>
    <t>Al presunto risultato di amministrazione sono stati applicati i  vincoli derivanti dalla gestione precedente.</t>
  </si>
  <si>
    <t>Si riporta la tabella dimostrativa del risultato di amministrazione presunto allegata al bilancio:</t>
  </si>
  <si>
    <t>Determinazione del risultato di amministrazione presunto al 31/12</t>
  </si>
  <si>
    <t>1) Determinazione del risultato di amministrazione presunto al 31/12/2017:</t>
  </si>
  <si>
    <t xml:space="preserve"> + Risultato di amministrazione iniziale 2017</t>
  </si>
  <si>
    <t xml:space="preserve"> + Fondo pluriennale vincolato iniziale dell'esercizio 2017</t>
  </si>
  <si>
    <t xml:space="preserve"> + Entrate già accertate nell'esercizio 2017</t>
  </si>
  <si>
    <t xml:space="preserve"> - Uscite già impegnate nell'esercizio 2017</t>
  </si>
  <si>
    <t>+/- Variazione dei residui attivi già verificatesi nel 2017</t>
  </si>
  <si>
    <t>-/+ Variazione dei residui passivi già verificatesi nel 2017</t>
  </si>
  <si>
    <t xml:space="preserve"> = Risultato di amministrazione dell'esercizio 2017 e alla data di redazione del bilancio dell'anno 2018</t>
  </si>
  <si>
    <t xml:space="preserve"> + Entrate presunte per il restante periodo dell`esercizio 2017</t>
  </si>
  <si>
    <t xml:space="preserve"> - Uscite presunte per il restante periodo dell`esercizio 2017</t>
  </si>
  <si>
    <t>+/- Variazioni dei residui attivi, presunte per il restante periodo dell`esercizio 2017</t>
  </si>
  <si>
    <t>-/+ Variazioni dei residui passivi, presunte per il restante periodo dell`esercizio 2017</t>
  </si>
  <si>
    <t xml:space="preserve"> - Fondo pluriennale vincolato finale presunto dell'esercizio 2017</t>
  </si>
  <si>
    <t>A) Risultato di amministrazione presunto al 31/12/2017</t>
  </si>
  <si>
    <t>2) Composizione del risultato di amministrazione presunto al 31/12/2017:</t>
  </si>
  <si>
    <t>Parte accantonata</t>
  </si>
  <si>
    <t>Fondo crediti di dubbia esigibilità al 31/12/2017</t>
  </si>
  <si>
    <t>Altri accantonamenti</t>
  </si>
  <si>
    <t>B) Totale parte accantonata</t>
  </si>
  <si>
    <t>Parte vincolata</t>
  </si>
  <si>
    <t>Vincoli derivanti da Leggi e principi contabili</t>
  </si>
  <si>
    <t>Vincoli derivanti da trasferimenti</t>
  </si>
  <si>
    <t>Vincoli derivanti dalla contrazione di mutui</t>
  </si>
  <si>
    <t>Vincoli formalmente attribuiti dall'ente</t>
  </si>
  <si>
    <t>Altri vincoli da specificare</t>
  </si>
  <si>
    <t>C) Totale parte vincolata</t>
  </si>
  <si>
    <t>Parte destinata agli investimenti</t>
  </si>
  <si>
    <t>D) Totale destinata agli investimenti</t>
  </si>
  <si>
    <t>E) Totale parte disponibile ( E=A-B-C-D )</t>
  </si>
  <si>
    <t>Fondo pluriennale vincolato</t>
  </si>
  <si>
    <t>Il principio della competenza potenziata prevede che il “Fondo pluriennale vincolato” sia uno strumento di rappresentazione della programmazione e previsione delle spese, sia correnti che di investimento, che evidenzi con trasparenza ed attendibilità il procedimento di impiego delle risorse acquisite dall’ente che richiedono un periodo di tempo ultrannuale per il loro effettivo impiego e utilizzo per le finalità programmate e previste.</t>
  </si>
  <si>
    <t>Attuamente il Fondo pluriennale iscritto nel bilancio di previsione è il seguente:</t>
  </si>
  <si>
    <r>
      <t>3)</t>
    </r>
    <r>
      <rPr>
        <b/>
        <sz val="7"/>
        <color indexed="8"/>
        <rFont val="Calibri"/>
        <family val="2"/>
      </rPr>
      <t xml:space="preserve">  </t>
    </r>
    <r>
      <rPr>
        <b/>
        <sz val="12"/>
        <color indexed="8"/>
        <rFont val="Calibri"/>
        <family val="2"/>
      </rPr>
      <t>Elenco degli interventi programmati per spese di investimento finanziati col ricorso al debito e con le risorse disponibili</t>
    </r>
  </si>
  <si>
    <t>TOTALE</t>
  </si>
  <si>
    <r>
      <t>4)</t>
    </r>
    <r>
      <rPr>
        <b/>
        <sz val="7"/>
        <color indexed="8"/>
        <rFont val="Calibri"/>
        <family val="2"/>
      </rPr>
      <t xml:space="preserve">  </t>
    </r>
    <r>
      <rPr>
        <b/>
        <sz val="12"/>
        <color indexed="8"/>
        <rFont val="Calibri"/>
        <family val="2"/>
      </rPr>
      <t>Oneri e gli impegni finanziari stimati e stanziati in bilancio, derivanti da contratti relativi a strumenti finanziari derivati o da contratti di finanziamento che includono una componente derivata</t>
    </r>
  </si>
  <si>
    <t>L’Ente non ha in essere contratti rientranti nelle tipologie sopra specificate.</t>
  </si>
  <si>
    <r>
      <t>5)</t>
    </r>
    <r>
      <rPr>
        <b/>
        <sz val="7"/>
        <color indexed="8"/>
        <rFont val="Calibri"/>
        <family val="2"/>
      </rPr>
      <t xml:space="preserve">  </t>
    </r>
    <r>
      <rPr>
        <b/>
        <sz val="12"/>
        <color indexed="8"/>
        <rFont val="Calibri"/>
        <family val="2"/>
      </rPr>
      <t>Elenco dei propri enti ed organismi strumentali, precisando che i relativi bilanci consuntivi sono consultabili nel proprio sito internet fermo restando quanto previsto per gli enti locali dall'art. 172, comma 1, lettera a) del Tuel</t>
    </r>
  </si>
  <si>
    <t>L’Ente non possiede organismi strumentali.</t>
  </si>
  <si>
    <r>
      <t>6)</t>
    </r>
    <r>
      <rPr>
        <b/>
        <sz val="7"/>
        <color indexed="8"/>
        <rFont val="Calibri"/>
        <family val="2"/>
      </rPr>
      <t xml:space="preserve">  </t>
    </r>
    <r>
      <rPr>
        <b/>
        <sz val="12"/>
        <color indexed="8"/>
        <rFont val="Calibri"/>
        <family val="2"/>
      </rPr>
      <t>Elenco delle garanzie principali o sussidiarie prestate dall'ente a favore di enti e di altri soggetti ai sensi delle leggi vigenti</t>
    </r>
  </si>
  <si>
    <t>L'Ente non ha prestato garanzie a favore di enti o di altri soggetti.</t>
  </si>
  <si>
    <r>
      <t>7)</t>
    </r>
    <r>
      <rPr>
        <b/>
        <sz val="7"/>
        <color indexed="8"/>
        <rFont val="Calibri"/>
        <family val="2"/>
      </rPr>
      <t xml:space="preserve">  </t>
    </r>
    <r>
      <rPr>
        <b/>
        <sz val="12"/>
        <color indexed="8"/>
        <rFont val="Calibri"/>
        <family val="2"/>
      </rPr>
      <t>Elenco delle partecipazioni possedute con l'indicazione della relativa quota percentuale</t>
    </r>
  </si>
  <si>
    <t>L’Ente ha approvato con deliberazione della Giunta comunale il piano di razionalizzazione delle società partecipate ai sensi dell’art.1 comma 611 e seguenti della Legge n.190/2014, atto a cui si rimanda per maggiori dettagli; di seguito saranno elencate soltanto le società a partecipazione diretta:</t>
  </si>
  <si>
    <t>Denominazione</t>
  </si>
  <si>
    <t>Funzioni attribuite e attività svolte</t>
  </si>
  <si>
    <t>% Partec.</t>
  </si>
  <si>
    <t>Uniacque spa</t>
  </si>
  <si>
    <t>SERVIZIO IDRICO INTEGRATO</t>
  </si>
  <si>
    <t>SERVIZIO RACCOLTA TRASPORTO E SMALTIMENTO RIFIUTI</t>
  </si>
  <si>
    <r>
      <t>8)</t>
    </r>
    <r>
      <rPr>
        <b/>
        <sz val="7"/>
        <color indexed="8"/>
        <rFont val="Calibri"/>
        <family val="2"/>
      </rPr>
      <t xml:space="preserve">  </t>
    </r>
    <r>
      <rPr>
        <b/>
        <sz val="12"/>
        <color indexed="8"/>
        <rFont val="Calibri"/>
        <family val="2"/>
      </rPr>
      <t>Altre informazioni riguardanti le previsioni, richieste dalla legge o necessarie per l'interpretazione del bilancio</t>
    </r>
  </si>
  <si>
    <t>Si rinvia al contenuto del Documento Unico di Programmazione 2018-2020 e agli allegati al bilancio di previsione in approvazione.</t>
  </si>
  <si>
    <t>Consorzio Servizi Valle Cavallina</t>
  </si>
  <si>
    <t>Il Responsabile del Settore Finanziario</t>
  </si>
  <si>
    <t>Angelo Pizzighini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</si>
</sst>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42" x14ac:knownFonts="1">
    <font>
      <sz val="11"/>
      <color theme="1"/>
      <name val="Calibri"/>
      <family val="2"/>
      <scheme val="minor"/>
    </font>
    <font>
      <sz val="11"/>
      <color theme="1"/>
      <name val="Calibri"/>
      <family val="2"/>
      <scheme val="minor"/>
    </font>
    <font>
      <sz val="22"/>
      <color indexed="8"/>
      <name val="Calibri"/>
      <family val="2"/>
    </font>
    <font>
      <sz val="26"/>
      <color rgb="FF000000"/>
      <name val="Calibri"/>
      <family val="2"/>
    </font>
    <font>
      <sz val="11"/>
      <color theme="1"/>
      <name val="Calibri"/>
      <family val="2"/>
    </font>
    <font>
      <sz val="10"/>
      <color rgb="FF000000"/>
      <name val="Calibri"/>
      <family val="2"/>
    </font>
    <font>
      <b/>
      <sz val="8"/>
      <color rgb="FF000000"/>
      <name val="Calibri"/>
      <family val="2"/>
    </font>
    <font>
      <b/>
      <u/>
      <sz val="8"/>
      <color rgb="FF0000FF"/>
      <name val="Calibri"/>
      <family val="2"/>
    </font>
    <font>
      <b/>
      <i/>
      <sz val="12"/>
      <color rgb="FF000000"/>
      <name val="Calibri"/>
      <family val="2"/>
    </font>
    <font>
      <sz val="12"/>
      <color rgb="FF000000"/>
      <name val="Calibri"/>
      <family val="2"/>
    </font>
    <font>
      <sz val="20"/>
      <color rgb="FF000000"/>
      <name val="Calibri"/>
      <family val="2"/>
    </font>
    <font>
      <sz val="20"/>
      <color theme="1"/>
      <name val="Calibri"/>
      <family val="2"/>
    </font>
    <font>
      <sz val="7"/>
      <color indexed="8"/>
      <name val="Calibri"/>
      <family val="2"/>
    </font>
    <font>
      <sz val="12"/>
      <color indexed="8"/>
      <name val="Calibri"/>
      <family val="2"/>
    </font>
    <font>
      <b/>
      <sz val="12"/>
      <color rgb="FF000000"/>
      <name val="Calibri"/>
      <family val="2"/>
    </font>
    <font>
      <sz val="11"/>
      <color indexed="8"/>
      <name val="Calibri"/>
      <family val="2"/>
    </font>
    <font>
      <b/>
      <sz val="8"/>
      <name val="Calibri"/>
      <family val="2"/>
    </font>
    <font>
      <sz val="8"/>
      <color rgb="FFFF0000"/>
      <name val="Calibri"/>
      <family val="2"/>
    </font>
    <font>
      <sz val="8"/>
      <name val="Calibri"/>
      <family val="2"/>
    </font>
    <font>
      <vertAlign val="superscript"/>
      <sz val="8"/>
      <name val="Calibri"/>
      <family val="2"/>
    </font>
    <font>
      <i/>
      <sz val="8"/>
      <name val="Calibri"/>
      <family val="2"/>
    </font>
    <font>
      <i/>
      <vertAlign val="superscript"/>
      <sz val="8"/>
      <name val="Calibri"/>
      <family val="2"/>
    </font>
    <font>
      <sz val="12"/>
      <color rgb="FFFF0000"/>
      <name val="Calibri"/>
      <family val="2"/>
    </font>
    <font>
      <b/>
      <sz val="10"/>
      <color rgb="FF000000"/>
      <name val="Calibri"/>
      <family val="2"/>
    </font>
    <font>
      <i/>
      <sz val="12"/>
      <color rgb="FF000000"/>
      <name val="Calibri"/>
      <family val="2"/>
    </font>
    <font>
      <i/>
      <sz val="11"/>
      <color theme="1"/>
      <name val="Calibri"/>
      <family val="2"/>
    </font>
    <font>
      <b/>
      <i/>
      <sz val="11"/>
      <color theme="1"/>
      <name val="Calibri"/>
      <family val="2"/>
    </font>
    <font>
      <sz val="10"/>
      <name val="Arial"/>
      <family val="2"/>
    </font>
    <font>
      <b/>
      <sz val="11"/>
      <color theme="1"/>
      <name val="Calibri"/>
      <family val="2"/>
    </font>
    <font>
      <sz val="8"/>
      <color indexed="8"/>
      <name val="Calibri"/>
      <family val="2"/>
    </font>
    <font>
      <b/>
      <i/>
      <sz val="8"/>
      <name val="Calibri"/>
      <family val="2"/>
    </font>
    <font>
      <b/>
      <i/>
      <sz val="7"/>
      <name val="Calibri"/>
      <family val="2"/>
    </font>
    <font>
      <sz val="8"/>
      <color theme="1"/>
      <name val="Calibri"/>
      <family val="2"/>
    </font>
    <font>
      <sz val="7"/>
      <name val="Calibri"/>
      <family val="2"/>
    </font>
    <font>
      <b/>
      <i/>
      <sz val="10"/>
      <name val="Calibri"/>
      <family val="2"/>
    </font>
    <font>
      <b/>
      <sz val="12"/>
      <color theme="1"/>
      <name val="Calibri"/>
      <family val="2"/>
    </font>
    <font>
      <sz val="9"/>
      <color theme="1"/>
      <name val="Calibri"/>
      <family val="2"/>
    </font>
    <font>
      <b/>
      <sz val="12"/>
      <color indexed="8"/>
      <name val="Calibri"/>
      <family val="2"/>
    </font>
    <font>
      <b/>
      <sz val="7"/>
      <color indexed="8"/>
      <name val="Calibri"/>
      <family val="2"/>
    </font>
    <font>
      <sz val="12"/>
      <color theme="1"/>
      <name val="Calibri"/>
      <family val="2"/>
    </font>
    <font>
      <sz val="8"/>
      <color rgb="FF000000"/>
      <name val="Calibri"/>
      <family val="2"/>
    </font>
    <font>
      <i/>
      <sz val="6"/>
      <color rgb="FF000000"/>
      <name val="Calibri"/>
      <family val="2"/>
    </font>
  </fonts>
  <fills count="11">
    <fill>
      <patternFill patternType="none"/>
    </fill>
    <fill>
      <patternFill patternType="gray125"/>
    </fill>
    <fill>
      <patternFill patternType="solid">
        <fgColor rgb="FFFFFFCC"/>
        <bgColor indexed="64"/>
      </patternFill>
    </fill>
    <fill>
      <patternFill patternType="solid">
        <fgColor indexed="9"/>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CCFFFF"/>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CFCFCF"/>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0" fontId="15" fillId="0" borderId="0"/>
    <xf numFmtId="0" fontId="27" fillId="0" borderId="0"/>
    <xf numFmtId="43" fontId="27" fillId="0" borderId="0" applyFont="0" applyFill="0" applyBorder="0" applyAlignment="0" applyProtection="0"/>
    <xf numFmtId="43" fontId="1" fillId="0" borderId="0" applyFont="0" applyFill="0" applyBorder="0" applyAlignment="0" applyProtection="0"/>
  </cellStyleXfs>
  <cellXfs count="307">
    <xf numFmtId="0" fontId="0" fillId="0" borderId="0" xfId="0"/>
    <xf numFmtId="0" fontId="4" fillId="0" borderId="0" xfId="0" applyFont="1" applyAlignment="1">
      <alignment horizontal="center"/>
    </xf>
    <xf numFmtId="0" fontId="4" fillId="0" borderId="0" xfId="0" applyFont="1"/>
    <xf numFmtId="0" fontId="5"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right" vertical="center"/>
    </xf>
    <xf numFmtId="0" fontId="5" fillId="0" borderId="0" xfId="0" applyFont="1" applyAlignment="1">
      <alignment horizontal="left" vertical="center"/>
    </xf>
    <xf numFmtId="0" fontId="9" fillId="0" borderId="0" xfId="0" applyFont="1" applyAlignment="1">
      <alignment horizontal="left" vertical="center"/>
    </xf>
    <xf numFmtId="0" fontId="9" fillId="0" borderId="0" xfId="0" applyFont="1" applyFill="1" applyAlignment="1">
      <alignment horizontal="justify" vertical="top" wrapText="1"/>
    </xf>
    <xf numFmtId="0" fontId="9" fillId="0" borderId="0" xfId="0" applyFont="1" applyAlignment="1">
      <alignment horizontal="left" vertical="top"/>
    </xf>
    <xf numFmtId="0" fontId="4" fillId="0" borderId="0" xfId="0" applyFont="1" applyAlignment="1">
      <alignment vertical="top"/>
    </xf>
    <xf numFmtId="0" fontId="14" fillId="0" borderId="0" xfId="0" applyFont="1" applyFill="1" applyAlignment="1">
      <alignment horizontal="justify" vertical="top" wrapText="1"/>
    </xf>
    <xf numFmtId="0" fontId="16" fillId="0" borderId="0" xfId="2" applyFont="1" applyFill="1" applyBorder="1" applyAlignment="1">
      <alignment horizontal="center" vertical="center" wrapText="1"/>
    </xf>
    <xf numFmtId="0" fontId="16" fillId="3" borderId="0" xfId="2" applyFont="1" applyFill="1" applyBorder="1" applyAlignment="1">
      <alignment horizontal="center" vertical="center" wrapText="1"/>
    </xf>
    <xf numFmtId="0" fontId="16" fillId="3" borderId="7" xfId="2" applyFont="1" applyFill="1" applyBorder="1" applyAlignment="1">
      <alignment horizontal="center" vertical="center" wrapText="1"/>
    </xf>
    <xf numFmtId="0" fontId="16" fillId="0" borderId="3" xfId="2" applyFont="1" applyFill="1" applyBorder="1" applyAlignment="1">
      <alignment horizontal="center" vertical="center" wrapText="1"/>
    </xf>
    <xf numFmtId="0" fontId="16" fillId="0" borderId="10" xfId="2" applyFont="1" applyFill="1" applyBorder="1" applyAlignment="1">
      <alignment horizontal="center" vertical="center" wrapText="1"/>
    </xf>
    <xf numFmtId="43" fontId="18" fillId="0" borderId="10" xfId="1" applyFont="1" applyFill="1" applyBorder="1" applyAlignment="1">
      <alignment vertical="center" wrapText="1"/>
    </xf>
    <xf numFmtId="0" fontId="4" fillId="0" borderId="0" xfId="0" applyFont="1" applyAlignment="1">
      <alignment horizontal="center" vertical="center"/>
    </xf>
    <xf numFmtId="0" fontId="4" fillId="0" borderId="0" xfId="0" applyFont="1" applyAlignment="1">
      <alignment vertical="center"/>
    </xf>
    <xf numFmtId="43" fontId="20" fillId="0" borderId="10" xfId="1" applyFont="1" applyFill="1" applyBorder="1" applyAlignment="1">
      <alignment horizontal="right" vertical="center" wrapText="1"/>
    </xf>
    <xf numFmtId="43" fontId="18" fillId="0" borderId="10" xfId="1" applyFont="1" applyFill="1" applyBorder="1" applyAlignment="1">
      <alignment horizontal="right" vertical="center"/>
    </xf>
    <xf numFmtId="43" fontId="18" fillId="3" borderId="10" xfId="1" applyFont="1" applyFill="1" applyBorder="1" applyAlignment="1">
      <alignment horizontal="right" vertical="center"/>
    </xf>
    <xf numFmtId="43" fontId="16" fillId="5" borderId="10" xfId="1" applyFont="1" applyFill="1" applyBorder="1" applyAlignment="1">
      <alignment horizontal="right" vertical="center" wrapText="1"/>
    </xf>
    <xf numFmtId="0" fontId="14" fillId="0" borderId="0" xfId="0" applyFont="1" applyAlignment="1">
      <alignment horizontal="left" vertical="center"/>
    </xf>
    <xf numFmtId="0" fontId="4" fillId="6" borderId="0" xfId="0" applyFont="1" applyFill="1" applyAlignment="1">
      <alignment horizontal="center"/>
    </xf>
    <xf numFmtId="0" fontId="14" fillId="0" borderId="0" xfId="0" applyFont="1" applyFill="1" applyAlignment="1">
      <alignment horizontal="left" vertical="center" wrapText="1"/>
    </xf>
    <xf numFmtId="0" fontId="4" fillId="0" borderId="0" xfId="0" applyFont="1" applyFill="1" applyAlignment="1">
      <alignment horizontal="center"/>
    </xf>
    <xf numFmtId="0" fontId="4" fillId="0" borderId="0" xfId="0" applyFont="1" applyFill="1"/>
    <xf numFmtId="0" fontId="23" fillId="7" borderId="10" xfId="0" applyFont="1" applyFill="1" applyBorder="1" applyAlignment="1">
      <alignment horizontal="center" vertical="center" wrapText="1"/>
    </xf>
    <xf numFmtId="43" fontId="5" fillId="0" borderId="10" xfId="1" applyFont="1" applyBorder="1" applyAlignment="1">
      <alignment horizontal="right" vertical="center" wrapText="1" indent="1"/>
    </xf>
    <xf numFmtId="0" fontId="5" fillId="0" borderId="0" xfId="0" applyFont="1" applyAlignment="1">
      <alignment vertical="justify" wrapText="1"/>
    </xf>
    <xf numFmtId="0" fontId="23" fillId="0" borderId="0" xfId="0" applyFont="1" applyAlignment="1">
      <alignment horizontal="right" vertical="justify" wrapText="1"/>
    </xf>
    <xf numFmtId="43" fontId="23" fillId="0" borderId="10" xfId="1" applyFont="1" applyBorder="1" applyAlignment="1">
      <alignment horizontal="right" vertical="center" wrapText="1" indent="1"/>
    </xf>
    <xf numFmtId="43" fontId="4" fillId="0" borderId="0" xfId="0" applyNumberFormat="1" applyFont="1"/>
    <xf numFmtId="0" fontId="9" fillId="0" borderId="0" xfId="0" applyFont="1" applyAlignment="1">
      <alignment horizontal="justify" vertical="justify" wrapText="1"/>
    </xf>
    <xf numFmtId="0" fontId="4" fillId="0" borderId="0" xfId="0" applyFont="1" applyAlignment="1">
      <alignment horizontal="justify" vertical="justify" wrapText="1"/>
    </xf>
    <xf numFmtId="0" fontId="8" fillId="0" borderId="0" xfId="0" applyFont="1" applyAlignment="1">
      <alignment horizontal="justify" vertical="justify" wrapText="1"/>
    </xf>
    <xf numFmtId="0" fontId="26" fillId="0" borderId="0" xfId="0" applyFont="1" applyAlignment="1">
      <alignment horizontal="justify" vertical="justify" wrapText="1"/>
    </xf>
    <xf numFmtId="0" fontId="8" fillId="0" borderId="0" xfId="3" applyFont="1" applyAlignment="1">
      <alignment horizontal="justify" vertical="justify" wrapText="1"/>
    </xf>
    <xf numFmtId="0" fontId="4" fillId="0" borderId="0" xfId="3" applyFont="1" applyAlignment="1">
      <alignment horizontal="center"/>
    </xf>
    <xf numFmtId="0" fontId="4" fillId="0" borderId="0" xfId="3" applyFont="1"/>
    <xf numFmtId="43" fontId="4" fillId="0" borderId="0" xfId="4" applyFont="1"/>
    <xf numFmtId="43" fontId="5" fillId="0" borderId="10" xfId="4" applyFont="1" applyBorder="1" applyAlignment="1">
      <alignment horizontal="right" vertical="center" wrapText="1" indent="1"/>
    </xf>
    <xf numFmtId="0" fontId="5" fillId="0" borderId="0" xfId="3" applyFont="1" applyAlignment="1">
      <alignment vertical="justify" wrapText="1"/>
    </xf>
    <xf numFmtId="0" fontId="23" fillId="0" borderId="0" xfId="3" applyFont="1" applyAlignment="1">
      <alignment horizontal="right" vertical="justify" wrapText="1"/>
    </xf>
    <xf numFmtId="43" fontId="23" fillId="0" borderId="10" xfId="4" applyFont="1" applyBorder="1" applyAlignment="1">
      <alignment horizontal="right" vertical="center" wrapText="1" indent="1"/>
    </xf>
    <xf numFmtId="43" fontId="4" fillId="0" borderId="0" xfId="3" applyNumberFormat="1" applyFont="1"/>
    <xf numFmtId="0" fontId="9" fillId="0" borderId="0" xfId="0" applyFont="1" applyFill="1" applyAlignment="1">
      <alignment horizontal="left" vertical="top" wrapText="1"/>
    </xf>
    <xf numFmtId="43" fontId="4" fillId="0" borderId="0" xfId="1" applyFont="1"/>
    <xf numFmtId="43" fontId="23" fillId="0" borderId="0" xfId="4" applyFont="1" applyBorder="1" applyAlignment="1">
      <alignment horizontal="right" vertical="center" wrapText="1" indent="1"/>
    </xf>
    <xf numFmtId="0" fontId="26" fillId="0" borderId="0" xfId="3" applyFont="1" applyAlignment="1">
      <alignment horizontal="justify" vertical="justify" wrapText="1"/>
    </xf>
    <xf numFmtId="0" fontId="4" fillId="0" borderId="0" xfId="0" applyFont="1" applyFill="1" applyAlignment="1">
      <alignment horizontal="justify" vertical="top" wrapText="1"/>
    </xf>
    <xf numFmtId="0" fontId="4" fillId="8" borderId="10" xfId="0" applyFont="1" applyFill="1" applyBorder="1" applyAlignment="1">
      <alignment horizontal="center" vertical="top" wrapText="1"/>
    </xf>
    <xf numFmtId="43" fontId="4" fillId="0" borderId="10" xfId="1" applyFont="1" applyFill="1" applyBorder="1" applyAlignment="1">
      <alignment horizontal="right" vertical="center" wrapText="1"/>
    </xf>
    <xf numFmtId="0" fontId="4" fillId="0" borderId="0" xfId="0" applyFont="1" applyAlignment="1">
      <alignment horizontal="left"/>
    </xf>
    <xf numFmtId="0" fontId="4" fillId="0" borderId="0" xfId="0" applyFont="1" applyFill="1" applyAlignment="1">
      <alignment horizontal="left"/>
    </xf>
    <xf numFmtId="0" fontId="9" fillId="0" borderId="0" xfId="0" applyFont="1" applyAlignment="1">
      <alignment horizontal="left" vertical="center" indent="5"/>
    </xf>
    <xf numFmtId="0" fontId="16" fillId="0" borderId="0" xfId="2" applyFont="1" applyFill="1" applyBorder="1" applyAlignment="1">
      <alignment vertical="center" wrapText="1"/>
    </xf>
    <xf numFmtId="0" fontId="29" fillId="0" borderId="0" xfId="2" applyFont="1" applyBorder="1" applyAlignment="1">
      <alignment horizontal="center" vertical="center" wrapText="1"/>
    </xf>
    <xf numFmtId="0" fontId="16" fillId="3" borderId="0" xfId="2" applyFont="1" applyFill="1" applyBorder="1" applyAlignment="1">
      <alignment horizontal="center" vertical="center"/>
    </xf>
    <xf numFmtId="0" fontId="30" fillId="0" borderId="4" xfId="0" applyFont="1" applyFill="1" applyBorder="1" applyAlignment="1">
      <alignment vertical="center" wrapText="1"/>
    </xf>
    <xf numFmtId="0" fontId="30" fillId="0" borderId="11" xfId="0" applyFont="1" applyFill="1" applyBorder="1" applyAlignment="1">
      <alignment vertical="center" wrapText="1"/>
    </xf>
    <xf numFmtId="4" fontId="18" fillId="0" borderId="11" xfId="0" applyNumberFormat="1" applyFont="1" applyFill="1" applyBorder="1" applyAlignment="1">
      <alignment horizontal="right" wrapText="1"/>
    </xf>
    <xf numFmtId="4" fontId="18" fillId="0" borderId="11" xfId="0" quotePrefix="1" applyNumberFormat="1" applyFont="1" applyFill="1" applyBorder="1" applyAlignment="1">
      <alignment horizontal="right" vertical="center" wrapText="1"/>
    </xf>
    <xf numFmtId="4" fontId="18" fillId="0" borderId="5" xfId="0" quotePrefix="1" applyNumberFormat="1" applyFont="1" applyFill="1" applyBorder="1" applyAlignment="1">
      <alignment horizontal="right" vertical="center" wrapText="1"/>
    </xf>
    <xf numFmtId="0" fontId="18" fillId="0" borderId="0" xfId="0" applyFont="1" applyFill="1" applyBorder="1" applyAlignment="1">
      <alignment horizontal="left"/>
    </xf>
    <xf numFmtId="0" fontId="32" fillId="0" borderId="0" xfId="0" applyFont="1" applyBorder="1"/>
    <xf numFmtId="4" fontId="18" fillId="0" borderId="0" xfId="1" quotePrefix="1" applyNumberFormat="1" applyFont="1" applyFill="1" applyBorder="1" applyAlignment="1">
      <alignment horizontal="right" wrapText="1"/>
    </xf>
    <xf numFmtId="4" fontId="18" fillId="0" borderId="7" xfId="1" quotePrefix="1" applyNumberFormat="1" applyFont="1" applyFill="1" applyBorder="1" applyAlignment="1">
      <alignment horizontal="right" wrapText="1"/>
    </xf>
    <xf numFmtId="0" fontId="30" fillId="0" borderId="13" xfId="0" applyFont="1" applyFill="1" applyBorder="1" applyAlignment="1">
      <alignment horizontal="center"/>
    </xf>
    <xf numFmtId="0" fontId="30" fillId="0" borderId="0" xfId="0" applyFont="1" applyFill="1" applyBorder="1" applyAlignment="1">
      <alignment horizontal="center"/>
    </xf>
    <xf numFmtId="0" fontId="20" fillId="0" borderId="0" xfId="0" applyFont="1" applyFill="1" applyBorder="1" applyAlignment="1">
      <alignment horizontal="left"/>
    </xf>
    <xf numFmtId="0" fontId="16" fillId="0" borderId="13" xfId="0" quotePrefix="1" applyFont="1" applyFill="1" applyBorder="1" applyAlignment="1">
      <alignment horizontal="center" wrapText="1"/>
    </xf>
    <xf numFmtId="0" fontId="16" fillId="0" borderId="0" xfId="0" quotePrefix="1" applyFont="1" applyFill="1" applyBorder="1" applyAlignment="1">
      <alignment horizontal="center" wrapText="1"/>
    </xf>
    <xf numFmtId="4" fontId="20" fillId="0" borderId="0" xfId="1" quotePrefix="1" applyNumberFormat="1" applyFont="1" applyFill="1" applyBorder="1" applyAlignment="1">
      <alignment horizontal="right" wrapText="1"/>
    </xf>
    <xf numFmtId="0" fontId="16" fillId="0" borderId="8" xfId="0" quotePrefix="1" applyFont="1" applyFill="1" applyBorder="1" applyAlignment="1">
      <alignment horizontal="center" wrapText="1"/>
    </xf>
    <xf numFmtId="0" fontId="16" fillId="0" borderId="12" xfId="0" quotePrefix="1" applyFont="1" applyFill="1" applyBorder="1" applyAlignment="1">
      <alignment horizontal="center" wrapText="1"/>
    </xf>
    <xf numFmtId="0" fontId="33" fillId="0" borderId="12" xfId="0" applyFont="1" applyFill="1" applyBorder="1" applyAlignment="1">
      <alignment horizontal="left" wrapText="1"/>
    </xf>
    <xf numFmtId="0" fontId="20" fillId="0" borderId="12" xfId="0" applyFont="1" applyFill="1" applyBorder="1" applyAlignment="1">
      <alignment horizontal="left"/>
    </xf>
    <xf numFmtId="0" fontId="32" fillId="0" borderId="12" xfId="0" applyFont="1" applyBorder="1"/>
    <xf numFmtId="4" fontId="20" fillId="0" borderId="12" xfId="1" quotePrefix="1" applyNumberFormat="1" applyFont="1" applyFill="1" applyBorder="1" applyAlignment="1">
      <alignment horizontal="right" wrapText="1"/>
    </xf>
    <xf numFmtId="4" fontId="20" fillId="0" borderId="9" xfId="1" quotePrefix="1" applyNumberFormat="1" applyFont="1" applyFill="1" applyBorder="1" applyAlignment="1">
      <alignment horizontal="right" wrapText="1"/>
    </xf>
    <xf numFmtId="0" fontId="18" fillId="0" borderId="11" xfId="0" applyFont="1" applyFill="1" applyBorder="1" applyAlignment="1">
      <alignment horizontal="left"/>
    </xf>
    <xf numFmtId="0" fontId="32" fillId="0" borderId="11" xfId="0" applyFont="1" applyBorder="1"/>
    <xf numFmtId="4" fontId="18" fillId="0" borderId="11" xfId="1" quotePrefix="1" applyNumberFormat="1" applyFont="1" applyFill="1" applyBorder="1" applyAlignment="1">
      <alignment horizontal="right" wrapText="1"/>
    </xf>
    <xf numFmtId="0" fontId="16" fillId="0" borderId="8" xfId="0" applyFont="1" applyFill="1" applyBorder="1" applyAlignment="1">
      <alignment horizontal="center" wrapText="1"/>
    </xf>
    <xf numFmtId="0" fontId="16" fillId="0" borderId="12" xfId="0" applyFont="1" applyFill="1" applyBorder="1" applyAlignment="1">
      <alignment horizontal="center" wrapText="1"/>
    </xf>
    <xf numFmtId="0" fontId="18" fillId="0" borderId="12" xfId="0" applyFont="1" applyFill="1" applyBorder="1" applyAlignment="1">
      <alignment horizontal="left" wrapText="1"/>
    </xf>
    <xf numFmtId="4" fontId="18" fillId="0" borderId="12" xfId="1" applyNumberFormat="1" applyFont="1" applyFill="1" applyBorder="1" applyAlignment="1">
      <alignment horizontal="right"/>
    </xf>
    <xf numFmtId="4" fontId="18" fillId="0" borderId="9" xfId="1" quotePrefix="1" applyNumberFormat="1" applyFont="1" applyFill="1" applyBorder="1" applyAlignment="1">
      <alignment horizontal="right" wrapText="1"/>
    </xf>
    <xf numFmtId="0" fontId="4" fillId="0" borderId="0" xfId="0" applyFont="1" applyFill="1" applyBorder="1"/>
    <xf numFmtId="4" fontId="18" fillId="0" borderId="5" xfId="1" quotePrefix="1" applyNumberFormat="1" applyFont="1" applyFill="1" applyBorder="1" applyAlignment="1">
      <alignment horizontal="right" wrapText="1"/>
    </xf>
    <xf numFmtId="4" fontId="20" fillId="0" borderId="7" xfId="1" quotePrefix="1" applyNumberFormat="1" applyFont="1" applyFill="1" applyBorder="1" applyAlignment="1">
      <alignment horizontal="right" wrapText="1"/>
    </xf>
    <xf numFmtId="4" fontId="18" fillId="0" borderId="9" xfId="1" applyNumberFormat="1" applyFont="1" applyFill="1" applyBorder="1" applyAlignment="1">
      <alignment horizontal="right"/>
    </xf>
    <xf numFmtId="0" fontId="30" fillId="0" borderId="4" xfId="0" applyFont="1" applyFill="1" applyBorder="1" applyAlignment="1">
      <alignment horizontal="left"/>
    </xf>
    <xf numFmtId="0" fontId="30" fillId="0" borderId="11" xfId="0" applyFont="1" applyFill="1" applyBorder="1" applyAlignment="1">
      <alignment horizontal="left"/>
    </xf>
    <xf numFmtId="0" fontId="34" fillId="0" borderId="11" xfId="0" applyFont="1" applyFill="1" applyBorder="1" applyAlignment="1">
      <alignment horizontal="right"/>
    </xf>
    <xf numFmtId="0" fontId="16" fillId="0" borderId="11" xfId="0" applyFont="1" applyFill="1" applyBorder="1" applyAlignment="1">
      <alignment horizontal="left"/>
    </xf>
    <xf numFmtId="4" fontId="16" fillId="9" borderId="11" xfId="1" quotePrefix="1" applyNumberFormat="1" applyFont="1" applyFill="1" applyBorder="1" applyAlignment="1">
      <alignment horizontal="right" wrapText="1"/>
    </xf>
    <xf numFmtId="4" fontId="16" fillId="9" borderId="5" xfId="1" quotePrefix="1" applyNumberFormat="1" applyFont="1" applyFill="1" applyBorder="1" applyAlignment="1">
      <alignment horizontal="right" wrapText="1"/>
    </xf>
    <xf numFmtId="0" fontId="30" fillId="0" borderId="12" xfId="0" applyFont="1" applyFill="1" applyBorder="1" applyAlignment="1">
      <alignment horizontal="left" wrapText="1"/>
    </xf>
    <xf numFmtId="0" fontId="30" fillId="0" borderId="12" xfId="0" applyFont="1" applyFill="1" applyBorder="1" applyAlignment="1">
      <alignment horizontal="left"/>
    </xf>
    <xf numFmtId="4" fontId="16" fillId="9" borderId="12" xfId="1" quotePrefix="1" applyNumberFormat="1" applyFont="1" applyFill="1" applyBorder="1" applyAlignment="1">
      <alignment horizontal="right" wrapText="1"/>
    </xf>
    <xf numFmtId="4" fontId="16" fillId="9" borderId="9" xfId="1" quotePrefix="1" applyNumberFormat="1" applyFont="1" applyFill="1" applyBorder="1" applyAlignment="1">
      <alignment horizontal="right" wrapText="1"/>
    </xf>
    <xf numFmtId="0" fontId="28" fillId="0" borderId="0" xfId="0" applyFont="1"/>
    <xf numFmtId="43" fontId="23" fillId="7" borderId="10" xfId="1" applyFont="1" applyFill="1" applyBorder="1" applyAlignment="1">
      <alignment horizontal="center" vertical="center" wrapText="1"/>
    </xf>
    <xf numFmtId="4" fontId="28" fillId="0" borderId="0" xfId="0" applyNumberFormat="1" applyFont="1"/>
    <xf numFmtId="43" fontId="4" fillId="0" borderId="0" xfId="0" applyNumberFormat="1" applyFont="1" applyAlignment="1">
      <alignment horizontal="center"/>
    </xf>
    <xf numFmtId="43" fontId="23" fillId="7" borderId="10" xfId="0" applyNumberFormat="1"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justify" vertical="center" wrapText="1"/>
    </xf>
    <xf numFmtId="4" fontId="5" fillId="0" borderId="0" xfId="0" applyNumberFormat="1" applyFont="1" applyAlignment="1">
      <alignment horizontal="left" vertical="center" wrapText="1"/>
    </xf>
    <xf numFmtId="4" fontId="5" fillId="0" borderId="0" xfId="0" applyNumberFormat="1" applyFont="1" applyAlignment="1">
      <alignment horizontal="justify" vertical="center" wrapText="1"/>
    </xf>
    <xf numFmtId="0" fontId="9" fillId="0" borderId="0" xfId="0" applyFont="1" applyAlignment="1">
      <alignment horizontal="justify" vertical="top" wrapText="1"/>
    </xf>
    <xf numFmtId="0" fontId="4" fillId="0" borderId="0" xfId="0" applyFont="1" applyAlignment="1">
      <alignment horizontal="justify" vertical="top" wrapText="1"/>
    </xf>
    <xf numFmtId="43" fontId="23" fillId="7" borderId="14" xfId="0" applyNumberFormat="1" applyFont="1" applyFill="1" applyBorder="1" applyAlignment="1">
      <alignment horizontal="center" vertical="center" wrapText="1"/>
    </xf>
    <xf numFmtId="0" fontId="9" fillId="0" borderId="0" xfId="0" quotePrefix="1" applyFont="1" applyBorder="1" applyAlignment="1">
      <alignment vertical="justify" wrapText="1"/>
    </xf>
    <xf numFmtId="43" fontId="4" fillId="0" borderId="10" xfId="0" applyNumberFormat="1" applyFont="1" applyBorder="1" applyAlignment="1">
      <alignment vertical="justify" wrapText="1"/>
    </xf>
    <xf numFmtId="0" fontId="4" fillId="0" borderId="0" xfId="0" applyFont="1" applyAlignment="1">
      <alignment vertical="justify" wrapText="1"/>
    </xf>
    <xf numFmtId="0" fontId="14" fillId="0" borderId="0" xfId="0" applyFont="1" applyAlignment="1">
      <alignment horizontal="justify" vertical="top" wrapText="1"/>
    </xf>
    <xf numFmtId="0" fontId="14" fillId="0" borderId="0" xfId="0" applyFont="1" applyAlignment="1">
      <alignment horizontal="justify" vertical="justify" wrapText="1"/>
    </xf>
    <xf numFmtId="0" fontId="4" fillId="0" borderId="2" xfId="0" applyFont="1" applyFill="1" applyBorder="1" applyAlignment="1">
      <alignment horizontal="left"/>
    </xf>
    <xf numFmtId="0" fontId="4" fillId="0" borderId="2" xfId="0" applyFont="1" applyFill="1" applyBorder="1"/>
    <xf numFmtId="43" fontId="4" fillId="0" borderId="10" xfId="5" applyFont="1" applyFill="1" applyBorder="1" applyAlignment="1">
      <alignment horizontal="left" vertical="center" wrapText="1" indent="1"/>
    </xf>
    <xf numFmtId="0" fontId="4" fillId="0" borderId="12" xfId="0" applyFont="1" applyFill="1" applyBorder="1"/>
    <xf numFmtId="43" fontId="4" fillId="0" borderId="6" xfId="5" applyFont="1" applyFill="1" applyBorder="1" applyAlignment="1">
      <alignment horizontal="left" vertical="center" wrapText="1" indent="1"/>
    </xf>
    <xf numFmtId="0" fontId="4" fillId="0" borderId="11" xfId="0" applyFont="1" applyFill="1" applyBorder="1"/>
    <xf numFmtId="43" fontId="4" fillId="0" borderId="14" xfId="5" applyFont="1" applyFill="1" applyBorder="1" applyAlignment="1">
      <alignment horizontal="justify" vertical="center" wrapText="1"/>
    </xf>
    <xf numFmtId="43" fontId="4" fillId="0" borderId="15" xfId="5" applyFont="1" applyFill="1" applyBorder="1" applyAlignment="1">
      <alignment horizontal="justify" vertical="center" wrapText="1"/>
    </xf>
    <xf numFmtId="43" fontId="4" fillId="0" borderId="6" xfId="5" applyFont="1" applyFill="1" applyBorder="1" applyAlignment="1">
      <alignment horizontal="justify" vertical="center" wrapText="1"/>
    </xf>
    <xf numFmtId="43" fontId="28" fillId="0" borderId="10" xfId="5" applyFont="1" applyFill="1" applyBorder="1" applyAlignment="1">
      <alignment vertical="center" wrapText="1"/>
    </xf>
    <xf numFmtId="43" fontId="4" fillId="0" borderId="14" xfId="1" applyFont="1" applyFill="1" applyBorder="1" applyAlignment="1">
      <alignment horizontal="right" vertical="center" wrapText="1"/>
    </xf>
    <xf numFmtId="43" fontId="4" fillId="0" borderId="15" xfId="1" applyFont="1" applyFill="1" applyBorder="1" applyAlignment="1">
      <alignment horizontal="right" vertical="center" wrapText="1"/>
    </xf>
    <xf numFmtId="43" fontId="28" fillId="0" borderId="15" xfId="5" applyFont="1" applyFill="1" applyBorder="1" applyAlignment="1">
      <alignment horizontal="justify" vertical="center" wrapText="1"/>
    </xf>
    <xf numFmtId="0" fontId="28" fillId="0" borderId="11" xfId="0" applyFont="1" applyFill="1" applyBorder="1"/>
    <xf numFmtId="4" fontId="28" fillId="0" borderId="14" xfId="0" applyNumberFormat="1" applyFont="1" applyFill="1" applyBorder="1" applyAlignment="1">
      <alignment horizontal="right" vertical="center" wrapText="1"/>
    </xf>
    <xf numFmtId="0" fontId="28" fillId="0" borderId="13" xfId="0" applyFont="1" applyFill="1" applyBorder="1" applyAlignment="1">
      <alignment horizontal="left" vertical="justify"/>
    </xf>
    <xf numFmtId="4" fontId="4" fillId="0" borderId="15" xfId="0" applyNumberFormat="1" applyFont="1" applyFill="1" applyBorder="1" applyAlignment="1">
      <alignment horizontal="right" vertical="center" wrapText="1"/>
    </xf>
    <xf numFmtId="0" fontId="28" fillId="0" borderId="0" xfId="0" applyFont="1" applyFill="1" applyBorder="1" applyAlignment="1">
      <alignment horizontal="left" vertical="justify"/>
    </xf>
    <xf numFmtId="0" fontId="28" fillId="0" borderId="0" xfId="0" applyFont="1" applyFill="1" applyBorder="1" applyAlignment="1">
      <alignment horizontal="right"/>
    </xf>
    <xf numFmtId="4" fontId="28" fillId="0" borderId="10" xfId="0" applyNumberFormat="1" applyFont="1" applyFill="1" applyBorder="1" applyAlignment="1">
      <alignment horizontal="right" vertical="center" wrapText="1"/>
    </xf>
    <xf numFmtId="0" fontId="4" fillId="0" borderId="13" xfId="0" applyFont="1" applyFill="1" applyBorder="1" applyAlignment="1">
      <alignment vertical="justify"/>
    </xf>
    <xf numFmtId="0" fontId="28" fillId="0" borderId="13" xfId="0" applyFont="1" applyFill="1" applyBorder="1" applyAlignment="1">
      <alignment vertical="center" wrapText="1"/>
    </xf>
    <xf numFmtId="0" fontId="28" fillId="0" borderId="0" xfId="0" applyFont="1" applyFill="1" applyBorder="1" applyAlignment="1">
      <alignment horizontal="left" vertical="center" wrapText="1"/>
    </xf>
    <xf numFmtId="0" fontId="28" fillId="0" borderId="0" xfId="0" applyFont="1" applyFill="1" applyBorder="1" applyAlignment="1">
      <alignment vertical="justify"/>
    </xf>
    <xf numFmtId="4" fontId="28" fillId="0" borderId="10" xfId="0" applyNumberFormat="1" applyFont="1" applyFill="1" applyBorder="1" applyAlignment="1">
      <alignment vertical="center" wrapText="1"/>
    </xf>
    <xf numFmtId="0" fontId="28" fillId="0" borderId="0" xfId="0" applyFont="1" applyFill="1" applyBorder="1"/>
    <xf numFmtId="4" fontId="4" fillId="0" borderId="14" xfId="0" applyNumberFormat="1" applyFont="1" applyFill="1" applyBorder="1" applyAlignment="1">
      <alignment horizontal="right" vertical="center" wrapText="1"/>
    </xf>
    <xf numFmtId="0" fontId="28" fillId="0" borderId="8"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8" fillId="0" borderId="12" xfId="0" applyFont="1" applyFill="1" applyBorder="1" applyAlignment="1">
      <alignment vertical="justify"/>
    </xf>
    <xf numFmtId="0" fontId="28" fillId="0" borderId="12" xfId="0" applyFont="1" applyFill="1" applyBorder="1" applyAlignment="1">
      <alignment horizontal="right"/>
    </xf>
    <xf numFmtId="43" fontId="28" fillId="0" borderId="6" xfId="0" applyNumberFormat="1" applyFont="1" applyFill="1" applyBorder="1"/>
    <xf numFmtId="0" fontId="36" fillId="0" borderId="0" xfId="0" applyFont="1" applyAlignment="1">
      <alignment horizontal="justify" vertical="justify" wrapText="1"/>
    </xf>
    <xf numFmtId="0" fontId="9" fillId="0" borderId="0" xfId="0" applyFont="1" applyAlignment="1">
      <alignment vertical="top" wrapText="1"/>
    </xf>
    <xf numFmtId="43" fontId="4" fillId="0" borderId="10" xfId="0" applyNumberFormat="1" applyFont="1" applyBorder="1" applyAlignment="1">
      <alignment vertical="center" wrapText="1"/>
    </xf>
    <xf numFmtId="0" fontId="4" fillId="0" borderId="0" xfId="0" applyFont="1" applyAlignment="1">
      <alignment vertical="top" wrapText="1"/>
    </xf>
    <xf numFmtId="0" fontId="28" fillId="0" borderId="10" xfId="0" applyFont="1" applyBorder="1" applyAlignment="1">
      <alignment horizontal="center"/>
    </xf>
    <xf numFmtId="43" fontId="9" fillId="0" borderId="10" xfId="1" applyFont="1" applyBorder="1" applyAlignment="1">
      <alignment horizontal="left" vertical="center" wrapText="1"/>
    </xf>
    <xf numFmtId="43" fontId="14" fillId="0" borderId="10" xfId="1" applyFont="1" applyBorder="1" applyAlignment="1">
      <alignment horizontal="left" vertical="center" wrapText="1"/>
    </xf>
    <xf numFmtId="0" fontId="9" fillId="0" borderId="0" xfId="0" applyFont="1" applyAlignment="1">
      <alignment horizontal="center" vertical="center"/>
    </xf>
    <xf numFmtId="0" fontId="40" fillId="0" borderId="0" xfId="0" applyFont="1" applyAlignment="1">
      <alignment horizontal="left" vertical="center"/>
    </xf>
    <xf numFmtId="0" fontId="41" fillId="0" borderId="0" xfId="0" applyFont="1" applyAlignment="1">
      <alignment horizontal="left" vertical="center"/>
    </xf>
    <xf numFmtId="0" fontId="2" fillId="0" borderId="0" xfId="0" applyFont="1" applyAlignment="1">
      <alignment horizontal="center" vertical="justify" wrapText="1"/>
    </xf>
    <xf numFmtId="0" fontId="3" fillId="0" borderId="0" xfId="0" applyFont="1" applyAlignment="1">
      <alignment horizontal="center" vertical="justify" wrapText="1"/>
    </xf>
    <xf numFmtId="0" fontId="10" fillId="0" borderId="0" xfId="0" applyFont="1" applyAlignment="1">
      <alignment horizontal="center" vertical="justify" wrapText="1"/>
    </xf>
    <xf numFmtId="0" fontId="11" fillId="0" borderId="0" xfId="0" applyFont="1" applyAlignment="1">
      <alignment horizontal="center" vertical="justify" wrapText="1"/>
    </xf>
    <xf numFmtId="0" fontId="9" fillId="0" borderId="0" xfId="0" applyFont="1" applyFill="1" applyAlignment="1">
      <alignment horizontal="justify" vertical="top" wrapText="1"/>
    </xf>
    <xf numFmtId="0" fontId="9" fillId="0" borderId="0" xfId="0" applyFont="1" applyAlignment="1">
      <alignment horizontal="justify" vertical="justify" wrapText="1"/>
    </xf>
    <xf numFmtId="0" fontId="4" fillId="0" borderId="0" xfId="0" applyFont="1" applyAlignment="1">
      <alignment horizontal="justify" vertical="justify" wrapText="1"/>
    </xf>
    <xf numFmtId="0" fontId="16" fillId="2" borderId="1" xfId="2" applyFont="1" applyFill="1" applyBorder="1" applyAlignment="1">
      <alignment horizontal="center" vertical="justify" wrapText="1"/>
    </xf>
    <xf numFmtId="0" fontId="16" fillId="2" borderId="2" xfId="2" applyFont="1" applyFill="1" applyBorder="1" applyAlignment="1">
      <alignment horizontal="center" vertical="justify" wrapText="1"/>
    </xf>
    <xf numFmtId="0" fontId="16" fillId="2" borderId="3" xfId="2" applyFont="1" applyFill="1" applyBorder="1" applyAlignment="1">
      <alignment horizontal="center" vertical="justify" wrapText="1"/>
    </xf>
    <xf numFmtId="0" fontId="16" fillId="0" borderId="4" xfId="2" applyFont="1" applyFill="1" applyBorder="1" applyAlignment="1">
      <alignment horizontal="center" vertical="center" wrapText="1"/>
    </xf>
    <xf numFmtId="0" fontId="16" fillId="0" borderId="5" xfId="2" applyFont="1" applyFill="1" applyBorder="1" applyAlignment="1">
      <alignment horizontal="center" vertical="center" wrapText="1"/>
    </xf>
    <xf numFmtId="0" fontId="16" fillId="0" borderId="8" xfId="2" applyFont="1" applyFill="1" applyBorder="1" applyAlignment="1">
      <alignment horizontal="center" vertical="center" wrapText="1"/>
    </xf>
    <xf numFmtId="0" fontId="16" fillId="0" borderId="9" xfId="2" applyFont="1" applyFill="1" applyBorder="1" applyAlignment="1">
      <alignment horizontal="center" vertical="center" wrapText="1"/>
    </xf>
    <xf numFmtId="0" fontId="16" fillId="0" borderId="6" xfId="2" applyFont="1" applyFill="1" applyBorder="1" applyAlignment="1">
      <alignment horizontal="center" vertical="center" wrapText="1"/>
    </xf>
    <xf numFmtId="0" fontId="16" fillId="0" borderId="10" xfId="2" applyFont="1" applyFill="1" applyBorder="1" applyAlignment="1">
      <alignment horizontal="center" vertical="center" wrapText="1"/>
    </xf>
    <xf numFmtId="0" fontId="17" fillId="4" borderId="1" xfId="2" applyFont="1" applyFill="1" applyBorder="1" applyAlignment="1">
      <alignment horizontal="center" vertical="center"/>
    </xf>
    <xf numFmtId="0" fontId="17" fillId="4" borderId="3" xfId="2" applyFont="1" applyFill="1" applyBorder="1" applyAlignment="1">
      <alignment horizontal="center" vertical="center"/>
    </xf>
    <xf numFmtId="0" fontId="18" fillId="0" borderId="10" xfId="2" applyFont="1" applyFill="1" applyBorder="1" applyAlignment="1">
      <alignment horizontal="justify" vertical="center" wrapText="1"/>
    </xf>
    <xf numFmtId="0" fontId="14" fillId="0" borderId="0" xfId="0" applyFont="1" applyFill="1" applyAlignment="1">
      <alignment horizontal="justify" vertical="top" wrapText="1"/>
    </xf>
    <xf numFmtId="0" fontId="18" fillId="0" borderId="1" xfId="2" applyFont="1" applyFill="1" applyBorder="1" applyAlignment="1">
      <alignment horizontal="center" vertical="center"/>
    </xf>
    <xf numFmtId="0" fontId="18" fillId="0" borderId="3" xfId="2" applyFont="1" applyFill="1" applyBorder="1" applyAlignment="1">
      <alignment horizontal="center" vertical="center"/>
    </xf>
    <xf numFmtId="0" fontId="20" fillId="0" borderId="10" xfId="2" applyFont="1" applyFill="1" applyBorder="1" applyAlignment="1">
      <alignment horizontal="justify" vertical="center" wrapText="1"/>
    </xf>
    <xf numFmtId="0" fontId="20" fillId="3" borderId="1" xfId="2" applyFont="1" applyFill="1" applyBorder="1" applyAlignment="1">
      <alignment horizontal="center" vertical="center"/>
    </xf>
    <xf numFmtId="0" fontId="20" fillId="3" borderId="3" xfId="2" applyFont="1" applyFill="1" applyBorder="1" applyAlignment="1">
      <alignment horizontal="center" vertical="center"/>
    </xf>
    <xf numFmtId="0" fontId="18" fillId="0" borderId="10" xfId="2" applyFont="1" applyFill="1" applyBorder="1" applyAlignment="1">
      <alignment horizontal="right" vertical="center" wrapText="1"/>
    </xf>
    <xf numFmtId="0" fontId="5" fillId="0" borderId="1" xfId="0" applyFont="1" applyBorder="1" applyAlignment="1">
      <alignment horizontal="left" vertical="justify" wrapText="1"/>
    </xf>
    <xf numFmtId="0" fontId="5" fillId="0" borderId="2" xfId="0" applyFont="1" applyBorder="1" applyAlignment="1">
      <alignment horizontal="left" vertical="justify" wrapText="1"/>
    </xf>
    <xf numFmtId="0" fontId="5" fillId="0" borderId="3" xfId="0" applyFont="1" applyBorder="1" applyAlignment="1">
      <alignment horizontal="left" vertical="justify" wrapText="1"/>
    </xf>
    <xf numFmtId="0" fontId="24" fillId="0" borderId="0" xfId="0" applyFont="1" applyAlignment="1">
      <alignment horizontal="justify" vertical="justify" wrapText="1"/>
    </xf>
    <xf numFmtId="0" fontId="25" fillId="0" borderId="0" xfId="0" applyFont="1" applyAlignment="1">
      <alignment horizontal="justify" vertical="justify" wrapText="1"/>
    </xf>
    <xf numFmtId="0" fontId="9" fillId="0" borderId="0" xfId="0" applyFont="1" applyFill="1" applyAlignment="1">
      <alignment horizontal="justify" vertical="justify" wrapText="1"/>
    </xf>
    <xf numFmtId="0" fontId="13" fillId="0" borderId="0" xfId="0" quotePrefix="1" applyFont="1" applyFill="1" applyAlignment="1">
      <alignment horizontal="justify" vertical="justify" wrapText="1"/>
    </xf>
    <xf numFmtId="0" fontId="4" fillId="0" borderId="0" xfId="0" applyFont="1" applyFill="1" applyAlignment="1">
      <alignment horizontal="justify" vertical="justify" wrapText="1"/>
    </xf>
    <xf numFmtId="0" fontId="14" fillId="0" borderId="0" xfId="0" applyFont="1" applyAlignment="1">
      <alignment horizontal="left" vertical="center"/>
    </xf>
    <xf numFmtId="0" fontId="22" fillId="0" borderId="0" xfId="0" applyFont="1" applyFill="1" applyAlignment="1">
      <alignment horizontal="justify" vertical="top" wrapText="1"/>
    </xf>
    <xf numFmtId="0" fontId="14" fillId="6" borderId="0" xfId="0" applyFont="1" applyFill="1" applyAlignment="1">
      <alignment horizontal="left" vertical="center" wrapText="1"/>
    </xf>
    <xf numFmtId="0" fontId="8" fillId="0" borderId="0" xfId="0" applyFont="1" applyAlignment="1">
      <alignment horizontal="justify" vertical="justify" wrapText="1"/>
    </xf>
    <xf numFmtId="0" fontId="23" fillId="7" borderId="1" xfId="0" applyFont="1" applyFill="1" applyBorder="1" applyAlignment="1">
      <alignment horizontal="center" vertical="justify" wrapText="1"/>
    </xf>
    <xf numFmtId="0" fontId="23" fillId="7" borderId="2" xfId="0" applyFont="1" applyFill="1" applyBorder="1" applyAlignment="1">
      <alignment horizontal="center" vertical="justify" wrapText="1"/>
    </xf>
    <xf numFmtId="0" fontId="23" fillId="7" borderId="3" xfId="0" applyFont="1" applyFill="1" applyBorder="1" applyAlignment="1">
      <alignment horizontal="center" vertical="justify" wrapText="1"/>
    </xf>
    <xf numFmtId="0" fontId="5" fillId="0" borderId="1" xfId="3" applyFont="1" applyBorder="1" applyAlignment="1">
      <alignment horizontal="left" vertical="top" wrapText="1"/>
    </xf>
    <xf numFmtId="0" fontId="5" fillId="0" borderId="2" xfId="3" applyFont="1" applyBorder="1" applyAlignment="1">
      <alignment horizontal="left" vertical="top" wrapText="1"/>
    </xf>
    <xf numFmtId="0" fontId="5" fillId="0" borderId="3" xfId="3" applyFont="1" applyBorder="1" applyAlignment="1">
      <alignment horizontal="left" vertical="top" wrapText="1"/>
    </xf>
    <xf numFmtId="0" fontId="5" fillId="0" borderId="1" xfId="3" applyFont="1" applyBorder="1" applyAlignment="1">
      <alignment horizontal="left" vertical="justify" wrapText="1"/>
    </xf>
    <xf numFmtId="0" fontId="5" fillId="0" borderId="2" xfId="3" applyFont="1" applyBorder="1" applyAlignment="1">
      <alignment horizontal="left" vertical="justify" wrapText="1"/>
    </xf>
    <xf numFmtId="0" fontId="5" fillId="0" borderId="3" xfId="3" applyFont="1" applyBorder="1" applyAlignment="1">
      <alignment horizontal="left" vertical="justify" wrapText="1"/>
    </xf>
    <xf numFmtId="0" fontId="26" fillId="0" borderId="0" xfId="0" applyFont="1" applyAlignment="1">
      <alignment horizontal="justify" vertical="justify" wrapText="1"/>
    </xf>
    <xf numFmtId="0" fontId="24" fillId="0" borderId="0" xfId="0" applyFont="1" applyFill="1" applyAlignment="1">
      <alignment horizontal="justify" vertical="justify" wrapText="1"/>
    </xf>
    <xf numFmtId="0" fontId="25" fillId="0" borderId="0" xfId="0" applyFont="1" applyFill="1" applyAlignment="1">
      <alignment horizontal="justify" vertical="justify" wrapText="1"/>
    </xf>
    <xf numFmtId="0" fontId="23" fillId="7" borderId="1" xfId="3" applyFont="1" applyFill="1" applyBorder="1" applyAlignment="1">
      <alignment horizontal="center" vertical="justify" wrapText="1"/>
    </xf>
    <xf numFmtId="0" fontId="23" fillId="7" borderId="2" xfId="3" applyFont="1" applyFill="1" applyBorder="1" applyAlignment="1">
      <alignment horizontal="center" vertical="justify" wrapText="1"/>
    </xf>
    <xf numFmtId="0" fontId="23" fillId="7" borderId="3" xfId="3" applyFont="1" applyFill="1" applyBorder="1" applyAlignment="1">
      <alignment horizontal="center" vertical="justify" wrapText="1"/>
    </xf>
    <xf numFmtId="0" fontId="9" fillId="0" borderId="0" xfId="0" applyFont="1" applyAlignment="1">
      <alignment horizontal="justify" vertical="top" wrapText="1"/>
    </xf>
    <xf numFmtId="0" fontId="4" fillId="0" borderId="0" xfId="0" applyFont="1" applyAlignment="1">
      <alignment horizontal="justify" vertical="top" wrapText="1"/>
    </xf>
    <xf numFmtId="0" fontId="4" fillId="0" borderId="0" xfId="0" applyFont="1" applyFill="1" applyAlignment="1">
      <alignment horizontal="justify" vertical="top" wrapText="1"/>
    </xf>
    <xf numFmtId="0" fontId="9" fillId="0" borderId="10" xfId="0" applyFont="1" applyFill="1" applyBorder="1" applyAlignment="1">
      <alignment horizontal="left" vertical="center"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30" fillId="0" borderId="11" xfId="0" applyFont="1" applyFill="1" applyBorder="1" applyAlignment="1">
      <alignment horizontal="center" vertical="center" wrapText="1"/>
    </xf>
    <xf numFmtId="0" fontId="30" fillId="0" borderId="13" xfId="0" applyFont="1" applyFill="1" applyBorder="1" applyAlignment="1">
      <alignment horizontal="center"/>
    </xf>
    <xf numFmtId="0" fontId="30" fillId="0" borderId="0" xfId="0" applyFont="1" applyFill="1" applyBorder="1" applyAlignment="1">
      <alignment horizontal="center"/>
    </xf>
    <xf numFmtId="0" fontId="31" fillId="0" borderId="0" xfId="0" applyFont="1" applyFill="1" applyBorder="1" applyAlignment="1">
      <alignment horizontal="left" vertical="center" wrapText="1"/>
    </xf>
    <xf numFmtId="0" fontId="30" fillId="0" borderId="4" xfId="0" applyFont="1" applyFill="1" applyBorder="1" applyAlignment="1">
      <alignment horizontal="center"/>
    </xf>
    <xf numFmtId="0" fontId="30" fillId="0" borderId="11" xfId="0" applyFont="1" applyFill="1" applyBorder="1" applyAlignment="1">
      <alignment horizontal="center"/>
    </xf>
    <xf numFmtId="0" fontId="31" fillId="0" borderId="11" xfId="0" applyFont="1" applyFill="1" applyBorder="1" applyAlignment="1">
      <alignment horizontal="left" vertical="center" wrapText="1"/>
    </xf>
    <xf numFmtId="0" fontId="14" fillId="0" borderId="10" xfId="0" applyFont="1" applyBorder="1" applyAlignment="1">
      <alignment horizontal="center" vertical="justify" wrapText="1"/>
    </xf>
    <xf numFmtId="0" fontId="28" fillId="0" borderId="10" xfId="0" applyFont="1" applyBorder="1" applyAlignment="1">
      <alignment horizontal="center" vertical="justify" wrapText="1"/>
    </xf>
    <xf numFmtId="0" fontId="16" fillId="2" borderId="1"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6" fillId="0" borderId="11" xfId="2" applyFont="1" applyFill="1" applyBorder="1" applyAlignment="1">
      <alignment horizontal="center" vertical="center" wrapText="1"/>
    </xf>
    <xf numFmtId="0" fontId="16" fillId="0" borderId="12" xfId="2" applyFont="1" applyFill="1" applyBorder="1" applyAlignment="1">
      <alignment horizontal="center" vertical="center" wrapText="1"/>
    </xf>
    <xf numFmtId="0" fontId="16" fillId="0" borderId="12" xfId="2" applyFont="1" applyFill="1" applyBorder="1" applyAlignment="1">
      <alignment horizontal="center" vertical="center"/>
    </xf>
    <xf numFmtId="43" fontId="23" fillId="7" borderId="1" xfId="1" applyFont="1" applyFill="1" applyBorder="1" applyAlignment="1">
      <alignment horizontal="center" vertical="justify" wrapText="1"/>
    </xf>
    <xf numFmtId="43" fontId="23" fillId="7" borderId="2" xfId="1" applyFont="1" applyFill="1" applyBorder="1" applyAlignment="1">
      <alignment horizontal="center" vertical="justify" wrapText="1"/>
    </xf>
    <xf numFmtId="43" fontId="23" fillId="7" borderId="3" xfId="1" applyFont="1" applyFill="1" applyBorder="1" applyAlignment="1">
      <alignment horizontal="center" vertical="justify" wrapText="1"/>
    </xf>
    <xf numFmtId="43" fontId="5" fillId="0" borderId="1" xfId="1" applyFont="1" applyBorder="1" applyAlignment="1">
      <alignment horizontal="justify" vertical="justify" wrapText="1"/>
    </xf>
    <xf numFmtId="43" fontId="5" fillId="0" borderId="2" xfId="1" applyFont="1" applyBorder="1" applyAlignment="1">
      <alignment horizontal="justify" vertical="justify" wrapText="1"/>
    </xf>
    <xf numFmtId="43" fontId="5" fillId="0" borderId="3" xfId="1" applyFont="1" applyBorder="1" applyAlignment="1">
      <alignment horizontal="justify" vertical="justify" wrapText="1"/>
    </xf>
    <xf numFmtId="0" fontId="31" fillId="0" borderId="12" xfId="0" applyFont="1" applyFill="1" applyBorder="1" applyAlignment="1">
      <alignment horizontal="left" vertical="center" wrapText="1"/>
    </xf>
    <xf numFmtId="43" fontId="23" fillId="0" borderId="11" xfId="1" applyFont="1" applyBorder="1" applyAlignment="1">
      <alignment horizontal="right" vertical="justify" wrapText="1"/>
    </xf>
    <xf numFmtId="43" fontId="23" fillId="0" borderId="5" xfId="1" applyFont="1" applyBorder="1" applyAlignment="1">
      <alignment horizontal="right" vertical="justify" wrapText="1"/>
    </xf>
    <xf numFmtId="0" fontId="23" fillId="0" borderId="11" xfId="0" applyFont="1" applyBorder="1" applyAlignment="1">
      <alignment horizontal="right" vertical="justify" wrapText="1"/>
    </xf>
    <xf numFmtId="0" fontId="23" fillId="0" borderId="5" xfId="0" applyFont="1" applyBorder="1" applyAlignment="1">
      <alignment horizontal="right" vertical="justify" wrapText="1"/>
    </xf>
    <xf numFmtId="0" fontId="5" fillId="0" borderId="10" xfId="0" applyFont="1" applyBorder="1" applyAlignment="1">
      <alignment horizontal="justify" vertical="justify" wrapText="1"/>
    </xf>
    <xf numFmtId="0" fontId="4" fillId="0" borderId="10" xfId="0" applyFont="1" applyBorder="1" applyAlignment="1">
      <alignment horizontal="justify" vertical="justify" wrapText="1"/>
    </xf>
    <xf numFmtId="0" fontId="23" fillId="0" borderId="0" xfId="0" applyFont="1" applyAlignment="1">
      <alignment horizontal="right" vertical="justify" wrapText="1"/>
    </xf>
    <xf numFmtId="0" fontId="28" fillId="0" borderId="0" xfId="0" applyFont="1" applyAlignment="1">
      <alignment horizontal="right" vertical="justify" wrapText="1"/>
    </xf>
    <xf numFmtId="0" fontId="5" fillId="0" borderId="1" xfId="0" quotePrefix="1" applyFont="1" applyBorder="1" applyAlignment="1">
      <alignment horizontal="left" vertical="justify" wrapText="1"/>
    </xf>
    <xf numFmtId="0" fontId="14" fillId="0" borderId="0" xfId="0" applyFont="1" applyAlignment="1">
      <alignment horizontal="justify" vertical="top" wrapText="1"/>
    </xf>
    <xf numFmtId="0" fontId="28" fillId="0" borderId="0" xfId="0" applyFont="1" applyAlignment="1">
      <alignment horizontal="justify" vertical="top" wrapText="1"/>
    </xf>
    <xf numFmtId="0" fontId="35" fillId="0" borderId="1" xfId="0" applyFont="1" applyFill="1" applyBorder="1" applyAlignment="1">
      <alignment horizontal="left" vertical="center"/>
    </xf>
    <xf numFmtId="0" fontId="35" fillId="0" borderId="2" xfId="0" applyFont="1" applyFill="1" applyBorder="1" applyAlignment="1">
      <alignment horizontal="left" vertical="center"/>
    </xf>
    <xf numFmtId="0" fontId="35" fillId="0" borderId="3" xfId="0" applyFont="1" applyFill="1" applyBorder="1" applyAlignment="1">
      <alignment horizontal="left" vertical="center"/>
    </xf>
    <xf numFmtId="0" fontId="4" fillId="0" borderId="1" xfId="0" quotePrefix="1" applyFont="1" applyFill="1" applyBorder="1" applyAlignment="1">
      <alignment horizontal="left" vertical="justify"/>
    </xf>
    <xf numFmtId="0" fontId="4" fillId="0" borderId="2" xfId="0" applyFont="1" applyFill="1" applyBorder="1" applyAlignment="1">
      <alignment horizontal="left" vertical="justify"/>
    </xf>
    <xf numFmtId="0" fontId="4" fillId="0" borderId="8" xfId="0" quotePrefix="1" applyFont="1" applyFill="1" applyBorder="1" applyAlignment="1">
      <alignment horizontal="left" vertical="justify"/>
    </xf>
    <xf numFmtId="0" fontId="4" fillId="0" borderId="12" xfId="0" applyFont="1" applyFill="1" applyBorder="1" applyAlignment="1">
      <alignment horizontal="left" vertical="justify"/>
    </xf>
    <xf numFmtId="0" fontId="4" fillId="0" borderId="4" xfId="0" quotePrefix="1" applyFont="1" applyFill="1" applyBorder="1" applyAlignment="1">
      <alignment horizontal="left" vertical="justify"/>
    </xf>
    <xf numFmtId="0" fontId="4" fillId="0" borderId="11" xfId="0" applyFont="1" applyFill="1" applyBorder="1" applyAlignment="1">
      <alignment horizontal="left" vertical="justify"/>
    </xf>
    <xf numFmtId="0" fontId="23" fillId="7" borderId="1" xfId="0" applyFont="1" applyFill="1" applyBorder="1" applyAlignment="1">
      <alignment horizontal="left" vertical="justify" wrapText="1"/>
    </xf>
    <xf numFmtId="0" fontId="23" fillId="7" borderId="2" xfId="0" applyFont="1" applyFill="1" applyBorder="1" applyAlignment="1">
      <alignment horizontal="left" vertical="justify" wrapText="1"/>
    </xf>
    <xf numFmtId="0" fontId="23" fillId="7" borderId="3" xfId="0" applyFont="1" applyFill="1" applyBorder="1" applyAlignment="1">
      <alignment horizontal="left" vertical="justify" wrapText="1"/>
    </xf>
    <xf numFmtId="0" fontId="4" fillId="0" borderId="13" xfId="0" quotePrefix="1" applyFont="1" applyFill="1" applyBorder="1" applyAlignment="1">
      <alignment horizontal="left" vertical="justify"/>
    </xf>
    <xf numFmtId="0" fontId="4" fillId="0" borderId="0" xfId="0" applyFont="1" applyFill="1" applyBorder="1" applyAlignment="1">
      <alignment horizontal="left" vertical="justify"/>
    </xf>
    <xf numFmtId="0" fontId="28" fillId="0" borderId="8" xfId="0" applyFont="1" applyFill="1" applyBorder="1" applyAlignment="1">
      <alignment horizontal="right" vertical="justify"/>
    </xf>
    <xf numFmtId="0" fontId="28" fillId="0" borderId="12" xfId="0" applyFont="1" applyFill="1" applyBorder="1" applyAlignment="1">
      <alignment horizontal="right" vertical="justify"/>
    </xf>
    <xf numFmtId="0" fontId="28" fillId="0" borderId="9" xfId="0" applyFont="1" applyFill="1" applyBorder="1" applyAlignment="1">
      <alignment horizontal="right" vertical="justify"/>
    </xf>
    <xf numFmtId="0" fontId="28" fillId="0" borderId="4" xfId="0" applyFont="1" applyFill="1" applyBorder="1" applyAlignment="1">
      <alignment horizontal="left" vertical="justify"/>
    </xf>
    <xf numFmtId="0" fontId="28" fillId="0" borderId="11" xfId="0" applyFont="1" applyFill="1" applyBorder="1" applyAlignment="1">
      <alignment horizontal="left" vertical="justify"/>
    </xf>
    <xf numFmtId="0" fontId="28" fillId="0" borderId="4" xfId="0" quotePrefix="1" applyFont="1" applyFill="1" applyBorder="1" applyAlignment="1">
      <alignment horizontal="left" vertical="justify" wrapText="1"/>
    </xf>
    <xf numFmtId="0" fontId="28" fillId="0" borderId="5" xfId="0" applyFont="1" applyFill="1" applyBorder="1" applyAlignment="1">
      <alignment horizontal="left" vertical="justify"/>
    </xf>
    <xf numFmtId="0" fontId="4" fillId="0" borderId="7" xfId="0" applyFont="1" applyFill="1" applyBorder="1" applyAlignment="1">
      <alignment horizontal="left" vertical="justify"/>
    </xf>
    <xf numFmtId="0" fontId="28" fillId="0" borderId="13" xfId="0" applyFont="1" applyFill="1" applyBorder="1" applyAlignment="1">
      <alignment horizontal="left" vertical="justify"/>
    </xf>
    <xf numFmtId="0" fontId="28" fillId="0" borderId="0" xfId="0" applyFont="1" applyFill="1" applyBorder="1" applyAlignment="1">
      <alignment horizontal="left" vertical="justify"/>
    </xf>
    <xf numFmtId="0" fontId="37" fillId="0" borderId="0" xfId="0" applyFont="1" applyAlignment="1">
      <alignment horizontal="justify" vertical="justify" wrapText="1"/>
    </xf>
    <xf numFmtId="0" fontId="14" fillId="0" borderId="0" xfId="0" applyFont="1" applyAlignment="1">
      <alignment horizontal="justify" vertical="justify" wrapText="1"/>
    </xf>
    <xf numFmtId="0" fontId="28" fillId="0" borderId="0" xfId="0" applyFont="1" applyAlignment="1">
      <alignment horizontal="justify" vertical="justify" wrapText="1"/>
    </xf>
    <xf numFmtId="0" fontId="9" fillId="0" borderId="0" xfId="0" applyFont="1" applyAlignment="1">
      <alignment horizontal="left" vertical="top" wrapText="1"/>
    </xf>
    <xf numFmtId="0" fontId="9" fillId="0" borderId="10" xfId="0" applyFont="1" applyBorder="1" applyAlignment="1">
      <alignment horizontal="left" vertical="center" wrapText="1"/>
    </xf>
    <xf numFmtId="0" fontId="4" fillId="0" borderId="10" xfId="0" applyFont="1" applyBorder="1" applyAlignment="1">
      <alignment horizontal="left" vertical="center" wrapText="1"/>
    </xf>
    <xf numFmtId="0" fontId="14" fillId="0" borderId="10" xfId="0" applyFont="1" applyBorder="1" applyAlignment="1">
      <alignment horizontal="right"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39" fillId="0" borderId="22" xfId="0" applyFont="1" applyBorder="1" applyAlignment="1">
      <alignment horizontal="center" vertical="center" wrapText="1"/>
    </xf>
    <xf numFmtId="0" fontId="4" fillId="0" borderId="22" xfId="0" applyFont="1" applyBorder="1" applyAlignment="1">
      <alignment horizontal="center" vertical="center" wrapText="1"/>
    </xf>
    <xf numFmtId="0" fontId="9"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9" fillId="10" borderId="16" xfId="0" applyFont="1" applyFill="1" applyBorder="1" applyAlignment="1">
      <alignment horizontal="center" vertical="justify" wrapText="1"/>
    </xf>
    <xf numFmtId="0" fontId="9" fillId="10" borderId="17" xfId="0" applyFont="1" applyFill="1" applyBorder="1" applyAlignment="1">
      <alignment horizontal="center" vertical="justify" wrapText="1"/>
    </xf>
    <xf numFmtId="0" fontId="4" fillId="0" borderId="17" xfId="0" applyFont="1" applyBorder="1" applyAlignment="1">
      <alignment horizontal="center" vertical="justify" wrapText="1"/>
    </xf>
    <xf numFmtId="0" fontId="4" fillId="0" borderId="18" xfId="0" applyFont="1" applyBorder="1" applyAlignment="1">
      <alignment horizontal="center" vertical="justify" wrapText="1"/>
    </xf>
    <xf numFmtId="0" fontId="9" fillId="0" borderId="19" xfId="0" applyFont="1" applyBorder="1" applyAlignment="1">
      <alignment horizontal="center" vertical="center" wrapText="1"/>
    </xf>
    <xf numFmtId="0" fontId="9"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9" fillId="0" borderId="1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0" xfId="0" applyFont="1" applyAlignment="1">
      <alignment horizontal="center"/>
    </xf>
    <xf numFmtId="0" fontId="14" fillId="0" borderId="0" xfId="0" applyFont="1" applyAlignment="1">
      <alignment horizontal="center" vertical="center"/>
    </xf>
  </cellXfs>
  <cellStyles count="6">
    <cellStyle name="Migliaia" xfId="1" builtinId="3"/>
    <cellStyle name="Migliaia 2" xfId="4"/>
    <cellStyle name="Migliaia 2 2" xfId="5"/>
    <cellStyle name="Normale" xfId="0" builtinId="0"/>
    <cellStyle name="Normale 3" xfId="3"/>
    <cellStyle name="Normale_Foglio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38100</xdr:rowOff>
    </xdr:from>
    <xdr:to>
      <xdr:col>11</xdr:col>
      <xdr:colOff>57150</xdr:colOff>
      <xdr:row>28</xdr:row>
      <xdr:rowOff>47625</xdr:rowOff>
    </xdr:to>
    <xdr:grpSp>
      <xdr:nvGrpSpPr>
        <xdr:cNvPr id="2" name="Group 25496">
          <a:extLst>
            <a:ext uri="{FF2B5EF4-FFF2-40B4-BE49-F238E27FC236}">
              <a16:creationId xmlns="" xmlns:a16="http://schemas.microsoft.com/office/drawing/2014/main" id="{4ACF0B76-CA39-4807-A895-0FA906D55204}"/>
            </a:ext>
          </a:extLst>
        </xdr:cNvPr>
        <xdr:cNvGrpSpPr>
          <a:grpSpLocks/>
        </xdr:cNvGrpSpPr>
      </xdr:nvGrpSpPr>
      <xdr:grpSpPr bwMode="auto">
        <a:xfrm>
          <a:off x="0" y="6143625"/>
          <a:ext cx="8382000" cy="9525"/>
          <a:chOff x="0" y="0"/>
          <a:chExt cx="6156960" cy="9144"/>
        </a:xfrm>
      </xdr:grpSpPr>
      <xdr:sp macro="" textlink="">
        <xdr:nvSpPr>
          <xdr:cNvPr id="3" name="Shape 35082">
            <a:extLst>
              <a:ext uri="{FF2B5EF4-FFF2-40B4-BE49-F238E27FC236}">
                <a16:creationId xmlns="" xmlns:a16="http://schemas.microsoft.com/office/drawing/2014/main" id="{E00ED7CB-4F7B-4A75-BA0D-CAC8DCC5CCA9}"/>
              </a:ext>
            </a:extLst>
          </xdr:cNvPr>
          <xdr:cNvSpPr/>
        </xdr:nvSpPr>
        <xdr:spPr>
          <a:xfrm>
            <a:off x="0" y="0"/>
            <a:ext cx="6156960" cy="9144"/>
          </a:xfrm>
          <a:custGeom>
            <a:avLst/>
            <a:gdLst/>
            <a:ahLst/>
            <a:cxnLst/>
            <a:rect l="0" t="0" r="0" b="0"/>
            <a:pathLst>
              <a:path w="6156960" h="9144">
                <a:moveTo>
                  <a:pt x="0" y="0"/>
                </a:moveTo>
                <a:lnTo>
                  <a:pt x="6156960" y="0"/>
                </a:lnTo>
                <a:lnTo>
                  <a:pt x="6156960"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it-IT"/>
          </a:p>
        </xdr:txBody>
      </xdr:sp>
    </xdr:grpSp>
    <xdr:clientData/>
  </xdr:twoCellAnchor>
  <xdr:twoCellAnchor>
    <xdr:from>
      <xdr:col>0</xdr:col>
      <xdr:colOff>0</xdr:colOff>
      <xdr:row>28</xdr:row>
      <xdr:rowOff>38100</xdr:rowOff>
    </xdr:from>
    <xdr:to>
      <xdr:col>11</xdr:col>
      <xdr:colOff>57150</xdr:colOff>
      <xdr:row>28</xdr:row>
      <xdr:rowOff>47625</xdr:rowOff>
    </xdr:to>
    <xdr:grpSp>
      <xdr:nvGrpSpPr>
        <xdr:cNvPr id="4" name="Group 25496">
          <a:extLst>
            <a:ext uri="{FF2B5EF4-FFF2-40B4-BE49-F238E27FC236}">
              <a16:creationId xmlns="" xmlns:a16="http://schemas.microsoft.com/office/drawing/2014/main" id="{3E91A508-51C7-4AF9-ACE7-15C4E2331717}"/>
            </a:ext>
          </a:extLst>
        </xdr:cNvPr>
        <xdr:cNvGrpSpPr>
          <a:grpSpLocks/>
        </xdr:cNvGrpSpPr>
      </xdr:nvGrpSpPr>
      <xdr:grpSpPr bwMode="auto">
        <a:xfrm>
          <a:off x="0" y="6143625"/>
          <a:ext cx="8382000" cy="9525"/>
          <a:chOff x="0" y="0"/>
          <a:chExt cx="6156960" cy="9144"/>
        </a:xfrm>
      </xdr:grpSpPr>
      <xdr:sp macro="" textlink="">
        <xdr:nvSpPr>
          <xdr:cNvPr id="5" name="Shape 35082">
            <a:extLst>
              <a:ext uri="{FF2B5EF4-FFF2-40B4-BE49-F238E27FC236}">
                <a16:creationId xmlns="" xmlns:a16="http://schemas.microsoft.com/office/drawing/2014/main" id="{3A48F920-E8D9-4F07-8FB9-5074FAD1E417}"/>
              </a:ext>
            </a:extLst>
          </xdr:cNvPr>
          <xdr:cNvSpPr/>
        </xdr:nvSpPr>
        <xdr:spPr>
          <a:xfrm>
            <a:off x="0" y="0"/>
            <a:ext cx="6156960" cy="9144"/>
          </a:xfrm>
          <a:custGeom>
            <a:avLst/>
            <a:gdLst/>
            <a:ahLst/>
            <a:cxnLst/>
            <a:rect l="0" t="0" r="0" b="0"/>
            <a:pathLst>
              <a:path w="6156960" h="9144">
                <a:moveTo>
                  <a:pt x="0" y="0"/>
                </a:moveTo>
                <a:lnTo>
                  <a:pt x="6156960" y="0"/>
                </a:lnTo>
                <a:lnTo>
                  <a:pt x="6156960"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it-IT"/>
          </a:p>
        </xdr:txBody>
      </xdr:sp>
    </xdr:grpSp>
    <xdr:clientData/>
  </xdr:twoCellAnchor>
  <xdr:twoCellAnchor>
    <xdr:from>
      <xdr:col>0</xdr:col>
      <xdr:colOff>0</xdr:colOff>
      <xdr:row>28</xdr:row>
      <xdr:rowOff>38100</xdr:rowOff>
    </xdr:from>
    <xdr:to>
      <xdr:col>11</xdr:col>
      <xdr:colOff>57150</xdr:colOff>
      <xdr:row>28</xdr:row>
      <xdr:rowOff>47625</xdr:rowOff>
    </xdr:to>
    <xdr:grpSp>
      <xdr:nvGrpSpPr>
        <xdr:cNvPr id="6" name="Group 25496">
          <a:extLst>
            <a:ext uri="{FF2B5EF4-FFF2-40B4-BE49-F238E27FC236}">
              <a16:creationId xmlns="" xmlns:a16="http://schemas.microsoft.com/office/drawing/2014/main" id="{FD82A39F-7A05-4613-9351-B00070CD62CE}"/>
            </a:ext>
          </a:extLst>
        </xdr:cNvPr>
        <xdr:cNvGrpSpPr>
          <a:grpSpLocks/>
        </xdr:cNvGrpSpPr>
      </xdr:nvGrpSpPr>
      <xdr:grpSpPr bwMode="auto">
        <a:xfrm>
          <a:off x="0" y="6143625"/>
          <a:ext cx="8382000" cy="9525"/>
          <a:chOff x="0" y="0"/>
          <a:chExt cx="6156960" cy="9144"/>
        </a:xfrm>
      </xdr:grpSpPr>
      <xdr:sp macro="" textlink="">
        <xdr:nvSpPr>
          <xdr:cNvPr id="7" name="Shape 35082">
            <a:extLst>
              <a:ext uri="{FF2B5EF4-FFF2-40B4-BE49-F238E27FC236}">
                <a16:creationId xmlns="" xmlns:a16="http://schemas.microsoft.com/office/drawing/2014/main" id="{817D234C-40C6-46A8-9F6A-2CDFE4BF0DAA}"/>
              </a:ext>
            </a:extLst>
          </xdr:cNvPr>
          <xdr:cNvSpPr/>
        </xdr:nvSpPr>
        <xdr:spPr>
          <a:xfrm>
            <a:off x="0" y="0"/>
            <a:ext cx="6156960" cy="9144"/>
          </a:xfrm>
          <a:custGeom>
            <a:avLst/>
            <a:gdLst/>
            <a:ahLst/>
            <a:cxnLst/>
            <a:rect l="0" t="0" r="0" b="0"/>
            <a:pathLst>
              <a:path w="6156960" h="9144">
                <a:moveTo>
                  <a:pt x="0" y="0"/>
                </a:moveTo>
                <a:lnTo>
                  <a:pt x="6156960" y="0"/>
                </a:lnTo>
                <a:lnTo>
                  <a:pt x="6156960"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it-IT"/>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Documenti%20gigi\ARCHIVIO\GRONE\C-GRO-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Documenti%20gigi\ARCHIVIO\TAVERNOL\CONSTAV.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BILPREV\Rpp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Documenti%20gigi\ARCHIVIO\ANGOLO\CON-ANG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PAOLO\Google%20Drive\BILANCI%20PUBBLICO\Comune%20di%20RANZANICO\2018\Bilancio%202018\BOZZA%20BILANCIO%202018-20%20RANZANI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CON"/>
      <sheetName val="UTIL. ONERI"/>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MOST-RES"/>
    </sheetNames>
    <sheetDataSet>
      <sheetData sheetId="0" refreshError="1">
        <row r="10">
          <cell r="J10">
            <v>120609</v>
          </cell>
        </row>
        <row r="11">
          <cell r="J11" t="str">
            <v xml:space="preserve"> </v>
          </cell>
        </row>
        <row r="12">
          <cell r="J12">
            <v>310606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INIZIALE"/>
      <sheetName val="MENU SEZ 1"/>
      <sheetName val="MENU SEZ 2"/>
      <sheetName val="MENU SEZ 3"/>
      <sheetName val="MENU STAMPE"/>
      <sheetName val="CAR_POP"/>
      <sheetName val="CAR_TER"/>
      <sheetName val="CAR_PER"/>
      <sheetName val="CAR_STR"/>
      <sheetName val="CAR_ORG"/>
      <sheetName val="CAR_ORG_DES"/>
      <sheetName val="1.3.4"/>
      <sheetName val="1.3.5"/>
      <sheetName val="1.4"/>
      <sheetName val="SEZ.1 PAG 1"/>
      <sheetName val="SEZ. 1 PAG 2"/>
      <sheetName val="SEZ.1 PAG 3"/>
      <sheetName val="SEZ.1 PAG 4"/>
      <sheetName val="SEZ.1 PAG 5"/>
      <sheetName val="SEZ.1 PAG 6"/>
      <sheetName val="SEZ.1 PAG 7"/>
      <sheetName val="SEZ.1 PAG 8"/>
      <sheetName val="PROGR"/>
      <sheetName val="CAR_DES_SEZ2"/>
      <sheetName val="COMM_SEZ_2"/>
      <sheetName val="3.3DES"/>
      <sheetName val="ST. 3.3 DES"/>
      <sheetName val="3.3"/>
      <sheetName val="3.4"/>
      <sheetName val="3.5"/>
      <sheetName val="3.6"/>
      <sheetName val="3.9"/>
      <sheetName val="RIPENTR"/>
      <sheetName val="RIPSPESA"/>
      <sheetName val="MENU SEZ 4"/>
      <sheetName val="4.2"/>
      <sheetName val="6.1"/>
      <sheetName val="RIEPILOGO DATI TRIENNALE spe"/>
      <sheetName val="RIEPILOGO DATI TRIENNALE ent"/>
      <sheetName val="E1C"/>
      <sheetName val="E2C"/>
      <sheetName val="E3C"/>
      <sheetName val="E4C"/>
      <sheetName val="E5C"/>
      <sheetName val="E6C"/>
      <sheetName val="S2C"/>
      <sheetName val="5.2"/>
      <sheetName val="S2C 421"/>
      <sheetName val="5.2 421"/>
      <sheetName val="S4C"/>
      <sheetName val="S5C"/>
      <sheetName val="S6C"/>
      <sheetName val="RIPARTO SPESE 4 IMP"/>
      <sheetName val="RIPARTO SPESE 5 IMP"/>
      <sheetName val="RIPARTO SPESE 6 IMP"/>
      <sheetName val="DATI"/>
      <sheetName val="RIPARTO ENTRATE 4 IMP"/>
      <sheetName val="RIPARTO ENTRATE 5 IMP"/>
      <sheetName val="RIPARTO ENTRATE 6 IMP"/>
      <sheetName val="COPERTINA SEZ.1"/>
      <sheetName val="COPERTINA SEZ.2"/>
      <sheetName val="COPERTINA SEZ.3"/>
      <sheetName val="COPERTINA SEZ.4"/>
      <sheetName val="COPERTINA SEZ.5"/>
      <sheetName val="COPERTINA SEZ.6"/>
      <sheetName val="ARCHIVIO PROGRAMMI"/>
      <sheetName val="ANAGRAFICA PROGRAMMI"/>
      <sheetName val="PROGR VIS"/>
      <sheetName val="COPERTINA SEZ.2E"/>
      <sheetName val="QUA2.1"/>
      <sheetName val="QUA2.2.1"/>
      <sheetName val="QUA2.2.2"/>
      <sheetName val="QUA2.2.3"/>
      <sheetName val="QUA2.2.4"/>
      <sheetName val="QUA2.2.5"/>
      <sheetName val="QUA2.2.6"/>
      <sheetName val="QUA2.2.7"/>
      <sheetName val="QUA2.1E"/>
      <sheetName val="QUA2.2.1E"/>
      <sheetName val="QUA2.2.2E"/>
      <sheetName val="QUA2.2.3E"/>
      <sheetName val="QUA2.2.4E"/>
      <sheetName val="QUA2.2.5E"/>
      <sheetName val="QUA2.2.6E"/>
      <sheetName val="QUA2.2.7E"/>
      <sheetName val="COPERTINA SEZ.3E"/>
      <sheetName val="3.3E"/>
      <sheetName val="3.9e"/>
      <sheetName val="Stampe"/>
      <sheetName val="Vai"/>
      <sheetName val="Riparti"/>
      <sheetName val="Apertura"/>
      <sheetName val="Aggiornamenti"/>
      <sheetName val="ProveMacro"/>
      <sheetName val="Vecchi"/>
      <sheetName val="ControlliRiparti"/>
      <sheetName val="Stampesez1"/>
      <sheetName val="VaiSezione1"/>
      <sheetName val="Modulo6"/>
      <sheetName val="Modulo1"/>
      <sheetName val="Modulo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5">
          <cell r="A5" t="str">
            <v>N.</v>
          </cell>
          <cell r="B5" t="str">
            <v>descrizione</v>
          </cell>
          <cell r="C5">
            <v>21010010</v>
          </cell>
          <cell r="D5">
            <v>21010020</v>
          </cell>
          <cell r="E5">
            <v>21020010</v>
          </cell>
          <cell r="F5">
            <v>21020020</v>
          </cell>
          <cell r="G5">
            <v>21030010</v>
          </cell>
          <cell r="H5">
            <v>21030020</v>
          </cell>
          <cell r="I5">
            <v>21040010</v>
          </cell>
          <cell r="J5">
            <v>21040020</v>
          </cell>
          <cell r="K5">
            <v>21050010</v>
          </cell>
          <cell r="L5">
            <v>21050020</v>
          </cell>
          <cell r="M5">
            <v>21060010</v>
          </cell>
          <cell r="N5">
            <v>21060020</v>
          </cell>
          <cell r="O5">
            <v>21070010</v>
          </cell>
          <cell r="P5">
            <v>21070020</v>
          </cell>
          <cell r="Q5">
            <v>21080010</v>
          </cell>
          <cell r="R5">
            <v>21080020</v>
          </cell>
          <cell r="S5">
            <v>21090010</v>
          </cell>
          <cell r="T5">
            <v>21090020</v>
          </cell>
          <cell r="U5">
            <v>21100010</v>
          </cell>
          <cell r="V5">
            <v>21100020</v>
          </cell>
          <cell r="W5">
            <v>21110010</v>
          </cell>
          <cell r="X5">
            <v>21110020</v>
          </cell>
          <cell r="Y5">
            <v>22010000</v>
          </cell>
          <cell r="Z5">
            <v>22020000</v>
          </cell>
          <cell r="AA5">
            <v>22030000</v>
          </cell>
          <cell r="AB5">
            <v>22040000</v>
          </cell>
          <cell r="AC5">
            <v>22050000</v>
          </cell>
          <cell r="AD5">
            <v>22060000</v>
          </cell>
          <cell r="AE5">
            <v>22070000</v>
          </cell>
          <cell r="AF5">
            <v>22080000</v>
          </cell>
          <cell r="AG5">
            <v>22090000</v>
          </cell>
          <cell r="AH5">
            <v>22100000</v>
          </cell>
          <cell r="AI5">
            <v>21010010</v>
          </cell>
          <cell r="AJ5">
            <v>21010020</v>
          </cell>
          <cell r="AK5">
            <v>21020010</v>
          </cell>
          <cell r="AL5">
            <v>21020020</v>
          </cell>
          <cell r="AM5">
            <v>21030010</v>
          </cell>
          <cell r="AN5">
            <v>21030020</v>
          </cell>
          <cell r="AO5">
            <v>21040010</v>
          </cell>
          <cell r="AP5">
            <v>21040020</v>
          </cell>
          <cell r="AQ5">
            <v>21050010</v>
          </cell>
          <cell r="AR5">
            <v>21050020</v>
          </cell>
          <cell r="AS5">
            <v>21060010</v>
          </cell>
          <cell r="AT5">
            <v>21060020</v>
          </cell>
          <cell r="AU5">
            <v>21070010</v>
          </cell>
          <cell r="AV5">
            <v>21070020</v>
          </cell>
          <cell r="AW5">
            <v>21080010</v>
          </cell>
          <cell r="AX5">
            <v>21080020</v>
          </cell>
          <cell r="AY5">
            <v>21090010</v>
          </cell>
          <cell r="AZ5">
            <v>21090020</v>
          </cell>
          <cell r="BA5">
            <v>21100010</v>
          </cell>
          <cell r="BB5">
            <v>21100020</v>
          </cell>
          <cell r="BC5">
            <v>21110010</v>
          </cell>
          <cell r="BD5">
            <v>21110020</v>
          </cell>
          <cell r="BE5">
            <v>22010000</v>
          </cell>
          <cell r="BF5">
            <v>22020000</v>
          </cell>
          <cell r="BG5">
            <v>22030000</v>
          </cell>
          <cell r="BH5">
            <v>22040000</v>
          </cell>
          <cell r="BI5">
            <v>22050000</v>
          </cell>
          <cell r="BJ5">
            <v>22060000</v>
          </cell>
          <cell r="BK5">
            <v>22070000</v>
          </cell>
          <cell r="BL5">
            <v>22080000</v>
          </cell>
          <cell r="BM5">
            <v>22090000</v>
          </cell>
          <cell r="BN5">
            <v>22100000</v>
          </cell>
          <cell r="BO5">
            <v>21010010</v>
          </cell>
          <cell r="BP5">
            <v>21010020</v>
          </cell>
          <cell r="BQ5">
            <v>21020010</v>
          </cell>
          <cell r="BR5">
            <v>21020020</v>
          </cell>
          <cell r="BS5">
            <v>21030010</v>
          </cell>
          <cell r="BT5">
            <v>21030020</v>
          </cell>
          <cell r="BU5">
            <v>21040010</v>
          </cell>
          <cell r="BV5">
            <v>21040020</v>
          </cell>
          <cell r="BW5">
            <v>21050010</v>
          </cell>
          <cell r="BX5">
            <v>21050020</v>
          </cell>
          <cell r="BY5">
            <v>21060010</v>
          </cell>
          <cell r="BZ5">
            <v>21060020</v>
          </cell>
          <cell r="CA5">
            <v>21070010</v>
          </cell>
          <cell r="CB5">
            <v>21070020</v>
          </cell>
          <cell r="CC5">
            <v>21080010</v>
          </cell>
          <cell r="CD5">
            <v>21080020</v>
          </cell>
          <cell r="CE5">
            <v>21090010</v>
          </cell>
          <cell r="CF5">
            <v>21090020</v>
          </cell>
          <cell r="CG5">
            <v>21100010</v>
          </cell>
          <cell r="CH5">
            <v>21100020</v>
          </cell>
          <cell r="CI5">
            <v>21110010</v>
          </cell>
          <cell r="CJ5">
            <v>21110020</v>
          </cell>
          <cell r="CK5">
            <v>22010000</v>
          </cell>
          <cell r="CL5">
            <v>22020000</v>
          </cell>
          <cell r="CM5">
            <v>22030000</v>
          </cell>
          <cell r="CN5">
            <v>22040000</v>
          </cell>
          <cell r="CO5">
            <v>22050000</v>
          </cell>
          <cell r="CP5">
            <v>22060000</v>
          </cell>
          <cell r="CQ5">
            <v>22070000</v>
          </cell>
          <cell r="CR5">
            <v>22080000</v>
          </cell>
          <cell r="CS5">
            <v>22090000</v>
          </cell>
          <cell r="CT5">
            <v>22100000</v>
          </cell>
        </row>
        <row r="6">
          <cell r="A6">
            <v>1</v>
          </cell>
          <cell r="B6" t="str">
            <v>AMMINISTRAZIONE GESTIONE E CONTROLLO</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60000</v>
          </cell>
          <cell r="Z6">
            <v>0</v>
          </cell>
          <cell r="AA6">
            <v>0</v>
          </cell>
          <cell r="AB6">
            <v>0</v>
          </cell>
          <cell r="AC6">
            <v>0</v>
          </cell>
          <cell r="AD6">
            <v>0</v>
          </cell>
          <cell r="AE6">
            <v>0</v>
          </cell>
          <cell r="AF6">
            <v>0</v>
          </cell>
          <cell r="AG6">
            <v>0</v>
          </cell>
          <cell r="AH6">
            <v>0</v>
          </cell>
          <cell r="AI6">
            <v>968550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540000</v>
          </cell>
          <cell r="BF6">
            <v>0</v>
          </cell>
          <cell r="BG6">
            <v>0</v>
          </cell>
          <cell r="BH6">
            <v>0</v>
          </cell>
          <cell r="BI6">
            <v>0</v>
          </cell>
          <cell r="BJ6">
            <v>0</v>
          </cell>
          <cell r="BK6">
            <v>0</v>
          </cell>
          <cell r="BL6">
            <v>0</v>
          </cell>
          <cell r="BM6">
            <v>0</v>
          </cell>
          <cell r="BN6">
            <v>0</v>
          </cell>
          <cell r="BO6">
            <v>902250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0</v>
          </cell>
          <cell r="CR6">
            <v>0</v>
          </cell>
          <cell r="CS6">
            <v>0</v>
          </cell>
          <cell r="CT6">
            <v>0</v>
          </cell>
        </row>
        <row r="7">
          <cell r="A7">
            <v>2</v>
          </cell>
          <cell r="B7" t="str">
            <v>POLIZIA LOCALE</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v>
          </cell>
          <cell r="CI7">
            <v>0</v>
          </cell>
          <cell r="CJ7">
            <v>0</v>
          </cell>
          <cell r="CK7">
            <v>0</v>
          </cell>
          <cell r="CL7">
            <v>0</v>
          </cell>
          <cell r="CM7">
            <v>0</v>
          </cell>
          <cell r="CN7">
            <v>0</v>
          </cell>
          <cell r="CO7">
            <v>0</v>
          </cell>
          <cell r="CP7">
            <v>0</v>
          </cell>
          <cell r="CQ7">
            <v>0</v>
          </cell>
          <cell r="CR7">
            <v>0</v>
          </cell>
          <cell r="CS7">
            <v>0</v>
          </cell>
          <cell r="CT7">
            <v>0</v>
          </cell>
        </row>
        <row r="8">
          <cell r="A8">
            <v>3</v>
          </cell>
          <cell r="B8" t="str">
            <v>ISTRUZIONE PUBBLICA</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64800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59600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row>
        <row r="9">
          <cell r="A9">
            <v>4</v>
          </cell>
          <cell r="B9" t="str">
            <v>CULTURA E BENI CULTURALI</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140500</v>
          </cell>
          <cell r="Z9">
            <v>0</v>
          </cell>
          <cell r="AA9">
            <v>0</v>
          </cell>
          <cell r="AB9">
            <v>0</v>
          </cell>
          <cell r="AC9">
            <v>0</v>
          </cell>
          <cell r="AD9">
            <v>0</v>
          </cell>
          <cell r="AE9">
            <v>0</v>
          </cell>
          <cell r="AF9">
            <v>0</v>
          </cell>
          <cell r="AG9">
            <v>0</v>
          </cell>
          <cell r="AH9">
            <v>0</v>
          </cell>
          <cell r="AI9">
            <v>183210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188010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row>
        <row r="10">
          <cell r="A10">
            <v>5</v>
          </cell>
          <cell r="B10" t="str">
            <v>SPORT E RICREAZIONE</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36000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37200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row>
        <row r="11">
          <cell r="A11">
            <v>6</v>
          </cell>
          <cell r="B11" t="str">
            <v>VIABILITA' E TRASPORTI</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row>
        <row r="12">
          <cell r="A12">
            <v>7</v>
          </cell>
          <cell r="B12" t="str">
            <v>GESTIONE TERRITORIO E AMBIENTE</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row>
        <row r="13">
          <cell r="A13">
            <v>8</v>
          </cell>
          <cell r="B13" t="str">
            <v>SERVIZI SOCIALI</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row>
        <row r="14">
          <cell r="A14">
            <v>9</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row>
        <row r="15">
          <cell r="A15">
            <v>10</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row>
        <row r="16">
          <cell r="A16">
            <v>11</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row>
        <row r="17">
          <cell r="A17">
            <v>12</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row>
        <row r="18">
          <cell r="A18">
            <v>13</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row>
        <row r="19">
          <cell r="A19">
            <v>14</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row>
        <row r="20">
          <cell r="A20">
            <v>15</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row>
        <row r="21">
          <cell r="A21">
            <v>16</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row>
        <row r="22">
          <cell r="A22">
            <v>17</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row>
        <row r="23">
          <cell r="A23">
            <v>18</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row>
        <row r="24">
          <cell r="A24">
            <v>19</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row>
        <row r="25">
          <cell r="A25">
            <v>20</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row>
        <row r="26">
          <cell r="A26">
            <v>21</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row>
        <row r="27">
          <cell r="A27">
            <v>22</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row>
        <row r="28">
          <cell r="A28">
            <v>23</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row>
        <row r="29">
          <cell r="A29">
            <v>24</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row>
        <row r="30">
          <cell r="A30">
            <v>25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row>
        <row r="31">
          <cell r="A31">
            <v>26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row>
        <row r="32">
          <cell r="A32">
            <v>27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row>
        <row r="33">
          <cell r="A33">
            <v>28</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row>
        <row r="34">
          <cell r="A34">
            <v>29</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row>
        <row r="35">
          <cell r="A35">
            <v>30</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TIL. ONERI"/>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ertina"/>
      <sheetName val="ENTRATA"/>
      <sheetName val="SPESA"/>
      <sheetName val="PAREGGIO"/>
      <sheetName val="relazione revisore"/>
      <sheetName val="VINCOLO BILANCIO"/>
      <sheetName val="FCDE"/>
      <sheetName val="nota integrativa"/>
      <sheetName val="Relaz.Revisore"/>
      <sheetName val="aggdupcontabile"/>
      <sheetName val="PERSONALE2"/>
      <sheetName val="MUTUI"/>
    </sheetNames>
    <sheetDataSet>
      <sheetData sheetId="0">
        <row r="9">
          <cell r="D9" t="str">
            <v>COMUNE DI RANZANICO</v>
          </cell>
        </row>
      </sheetData>
      <sheetData sheetId="1">
        <row r="24">
          <cell r="I24">
            <v>838800</v>
          </cell>
          <cell r="J24">
            <v>831550</v>
          </cell>
          <cell r="K24">
            <v>828550</v>
          </cell>
        </row>
        <row r="28">
          <cell r="I28">
            <v>0</v>
          </cell>
          <cell r="J28">
            <v>0</v>
          </cell>
          <cell r="K28">
            <v>0</v>
          </cell>
        </row>
        <row r="41">
          <cell r="I41">
            <v>8800</v>
          </cell>
          <cell r="J41">
            <v>8800</v>
          </cell>
          <cell r="K41">
            <v>8800</v>
          </cell>
        </row>
        <row r="46">
          <cell r="I46">
            <v>7500</v>
          </cell>
          <cell r="J46">
            <v>7500</v>
          </cell>
          <cell r="K46">
            <v>7500</v>
          </cell>
        </row>
        <row r="48">
          <cell r="I48">
            <v>16300</v>
          </cell>
          <cell r="J48">
            <v>16300</v>
          </cell>
          <cell r="K48">
            <v>16300</v>
          </cell>
        </row>
        <row r="68">
          <cell r="I68">
            <v>38200</v>
          </cell>
          <cell r="J68">
            <v>39090</v>
          </cell>
          <cell r="K68">
            <v>39090</v>
          </cell>
        </row>
        <row r="78">
          <cell r="I78">
            <v>82760</v>
          </cell>
          <cell r="J78">
            <v>82460</v>
          </cell>
          <cell r="K78">
            <v>82560</v>
          </cell>
        </row>
        <row r="84">
          <cell r="I84">
            <v>42000</v>
          </cell>
          <cell r="J84">
            <v>42000</v>
          </cell>
          <cell r="K84">
            <v>43000</v>
          </cell>
        </row>
        <row r="90">
          <cell r="I90">
            <v>400</v>
          </cell>
          <cell r="J90">
            <v>100</v>
          </cell>
          <cell r="K90">
            <v>100</v>
          </cell>
        </row>
        <row r="95">
          <cell r="I95">
            <v>500</v>
          </cell>
          <cell r="J95">
            <v>500</v>
          </cell>
          <cell r="K95">
            <v>500</v>
          </cell>
        </row>
        <row r="102">
          <cell r="I102">
            <v>1800</v>
          </cell>
          <cell r="J102">
            <v>1800</v>
          </cell>
          <cell r="K102">
            <v>1800</v>
          </cell>
        </row>
        <row r="111">
          <cell r="I111">
            <v>8800</v>
          </cell>
          <cell r="J111">
            <v>8800</v>
          </cell>
          <cell r="K111">
            <v>8800</v>
          </cell>
        </row>
        <row r="115">
          <cell r="I115">
            <v>200</v>
          </cell>
          <cell r="J115">
            <v>200</v>
          </cell>
          <cell r="K115">
            <v>200</v>
          </cell>
        </row>
        <row r="127">
          <cell r="E127" t="str">
            <v>CONTRIBUTO REGIONALE PER REALIZZAZ. OPEN DATA</v>
          </cell>
          <cell r="I127">
            <v>5400</v>
          </cell>
        </row>
        <row r="128">
          <cell r="E128" t="str">
            <v>CONCORSO DA COMUNI ASSOCIATI  PER "PROGETTO SICUREZZA"</v>
          </cell>
        </row>
        <row r="132">
          <cell r="E132" t="str">
            <v>ALIENAZIONE DIRITTI REALI (AFFRANCAZIONE LIVELLI)</v>
          </cell>
          <cell r="I132">
            <v>4000</v>
          </cell>
        </row>
        <row r="140">
          <cell r="E140" t="str">
            <v>Proventi da concessioni edilizie e sanzioni urbanistiche</v>
          </cell>
          <cell r="I140">
            <v>120000</v>
          </cell>
          <cell r="J140">
            <v>70000</v>
          </cell>
          <cell r="K140">
            <v>70000</v>
          </cell>
        </row>
        <row r="145">
          <cell r="E145" t="str">
            <v>FONDO AREE VERDI ex L.R. 12/2005 e s.m.i.</v>
          </cell>
          <cell r="I145">
            <v>5000</v>
          </cell>
          <cell r="J145">
            <v>5000</v>
          </cell>
          <cell r="K145">
            <v>5000</v>
          </cell>
        </row>
      </sheetData>
      <sheetData sheetId="2">
        <row r="13">
          <cell r="J13">
            <v>2000</v>
          </cell>
          <cell r="K13">
            <v>2000</v>
          </cell>
          <cell r="L13">
            <v>2000</v>
          </cell>
        </row>
        <row r="20">
          <cell r="J20">
            <v>25700</v>
          </cell>
          <cell r="K20">
            <v>27700</v>
          </cell>
          <cell r="L20">
            <v>26200</v>
          </cell>
        </row>
        <row r="24">
          <cell r="J24">
            <v>3300</v>
          </cell>
          <cell r="K24">
            <v>3300</v>
          </cell>
          <cell r="L24">
            <v>3300</v>
          </cell>
        </row>
        <row r="29">
          <cell r="J29">
            <v>1000</v>
          </cell>
          <cell r="K29">
            <v>1000</v>
          </cell>
          <cell r="L29">
            <v>1000</v>
          </cell>
        </row>
        <row r="39">
          <cell r="J39">
            <v>83300</v>
          </cell>
          <cell r="K39">
            <v>67050</v>
          </cell>
          <cell r="L39">
            <v>67050</v>
          </cell>
        </row>
        <row r="43">
          <cell r="J43">
            <v>5200</v>
          </cell>
          <cell r="K43">
            <v>4100</v>
          </cell>
          <cell r="L43">
            <v>4100</v>
          </cell>
        </row>
        <row r="62">
          <cell r="J62">
            <v>78400</v>
          </cell>
          <cell r="K62">
            <v>78900</v>
          </cell>
          <cell r="L62">
            <v>79100</v>
          </cell>
        </row>
        <row r="68">
          <cell r="J68">
            <v>5000</v>
          </cell>
          <cell r="K68">
            <v>22000</v>
          </cell>
          <cell r="L68">
            <v>22000</v>
          </cell>
        </row>
        <row r="72">
          <cell r="J72">
            <v>5500</v>
          </cell>
          <cell r="K72">
            <v>5600</v>
          </cell>
          <cell r="L72">
            <v>5600</v>
          </cell>
        </row>
        <row r="79">
          <cell r="J79">
            <v>2600</v>
          </cell>
          <cell r="K79">
            <v>2600</v>
          </cell>
          <cell r="L79">
            <v>2600</v>
          </cell>
        </row>
        <row r="83">
          <cell r="J83">
            <v>5000</v>
          </cell>
          <cell r="K83">
            <v>5000</v>
          </cell>
          <cell r="L83">
            <v>5000</v>
          </cell>
        </row>
        <row r="89">
          <cell r="J89">
            <v>3500</v>
          </cell>
          <cell r="K89">
            <v>2000</v>
          </cell>
          <cell r="L89">
            <v>2000</v>
          </cell>
        </row>
        <row r="93">
          <cell r="J93">
            <v>3500</v>
          </cell>
          <cell r="K93">
            <v>3000</v>
          </cell>
          <cell r="L93">
            <v>2000</v>
          </cell>
        </row>
        <row r="99">
          <cell r="J99">
            <v>2200</v>
          </cell>
          <cell r="K99">
            <v>2200</v>
          </cell>
          <cell r="L99">
            <v>2200</v>
          </cell>
        </row>
        <row r="105">
          <cell r="J105">
            <v>8280</v>
          </cell>
          <cell r="K105">
            <v>8500</v>
          </cell>
          <cell r="L105">
            <v>8500</v>
          </cell>
        </row>
        <row r="109">
          <cell r="J109">
            <v>2200</v>
          </cell>
          <cell r="K109">
            <v>2200</v>
          </cell>
          <cell r="L109">
            <v>2200</v>
          </cell>
        </row>
        <row r="116">
          <cell r="J116">
            <v>37800</v>
          </cell>
          <cell r="K116">
            <v>37800</v>
          </cell>
          <cell r="L116">
            <v>37800</v>
          </cell>
        </row>
        <row r="120">
          <cell r="J120">
            <v>2700</v>
          </cell>
          <cell r="K120">
            <v>2600</v>
          </cell>
          <cell r="L120">
            <v>2600</v>
          </cell>
        </row>
        <row r="125">
          <cell r="J125">
            <v>27000</v>
          </cell>
          <cell r="K125">
            <v>23000</v>
          </cell>
          <cell r="L125">
            <v>24300</v>
          </cell>
        </row>
        <row r="130">
          <cell r="J130">
            <v>0</v>
          </cell>
          <cell r="K130">
            <v>0</v>
          </cell>
          <cell r="L130">
            <v>0</v>
          </cell>
        </row>
        <row r="139">
          <cell r="J139">
            <v>39400</v>
          </cell>
          <cell r="K139">
            <v>39400</v>
          </cell>
          <cell r="L139">
            <v>39400</v>
          </cell>
        </row>
        <row r="143">
          <cell r="J143">
            <v>2600</v>
          </cell>
          <cell r="K143">
            <v>2600</v>
          </cell>
          <cell r="L143">
            <v>2600</v>
          </cell>
        </row>
        <row r="148">
          <cell r="J148">
            <v>2800</v>
          </cell>
          <cell r="K148">
            <v>2800</v>
          </cell>
          <cell r="L148">
            <v>2800</v>
          </cell>
        </row>
        <row r="153">
          <cell r="J153">
            <v>4310</v>
          </cell>
          <cell r="K153">
            <v>4450</v>
          </cell>
          <cell r="L153">
            <v>4450</v>
          </cell>
        </row>
        <row r="159">
          <cell r="J159">
            <v>400</v>
          </cell>
          <cell r="K159">
            <v>400</v>
          </cell>
          <cell r="L159">
            <v>400</v>
          </cell>
        </row>
        <row r="170">
          <cell r="J170">
            <v>36900</v>
          </cell>
          <cell r="K170">
            <v>36900</v>
          </cell>
          <cell r="L170">
            <v>36900</v>
          </cell>
        </row>
        <row r="174">
          <cell r="J174">
            <v>2500</v>
          </cell>
          <cell r="K174">
            <v>2500</v>
          </cell>
          <cell r="L174">
            <v>2500</v>
          </cell>
        </row>
        <row r="182">
          <cell r="J182">
            <v>4700</v>
          </cell>
          <cell r="K182">
            <v>4800</v>
          </cell>
          <cell r="L182">
            <v>4800</v>
          </cell>
        </row>
        <row r="186">
          <cell r="J186">
            <v>800</v>
          </cell>
          <cell r="K186">
            <v>800</v>
          </cell>
          <cell r="L186">
            <v>800</v>
          </cell>
        </row>
        <row r="192">
          <cell r="J192">
            <v>0</v>
          </cell>
          <cell r="K192">
            <v>0</v>
          </cell>
          <cell r="L192">
            <v>0</v>
          </cell>
        </row>
        <row r="196">
          <cell r="J196">
            <v>3600</v>
          </cell>
          <cell r="K196">
            <v>3600</v>
          </cell>
          <cell r="L196">
            <v>3600</v>
          </cell>
        </row>
        <row r="207">
          <cell r="J207">
            <v>35500</v>
          </cell>
          <cell r="K207">
            <v>35500</v>
          </cell>
          <cell r="L207">
            <v>35500</v>
          </cell>
        </row>
        <row r="215">
          <cell r="J215">
            <v>60500</v>
          </cell>
          <cell r="K215">
            <v>61100</v>
          </cell>
          <cell r="L215">
            <v>61100</v>
          </cell>
        </row>
        <row r="228">
          <cell r="J228">
            <v>30700</v>
          </cell>
          <cell r="K228">
            <v>30900</v>
          </cell>
          <cell r="L228">
            <v>30900</v>
          </cell>
        </row>
        <row r="234">
          <cell r="J234">
            <v>3000</v>
          </cell>
          <cell r="K234">
            <v>3000</v>
          </cell>
          <cell r="L234">
            <v>3000</v>
          </cell>
        </row>
        <row r="248">
          <cell r="J248">
            <v>12000</v>
          </cell>
          <cell r="K248">
            <v>12000</v>
          </cell>
          <cell r="L248">
            <v>12000</v>
          </cell>
        </row>
        <row r="253">
          <cell r="J253">
            <v>3200</v>
          </cell>
          <cell r="K253">
            <v>3200</v>
          </cell>
          <cell r="L253">
            <v>3200</v>
          </cell>
        </row>
        <row r="264">
          <cell r="J264">
            <v>7700</v>
          </cell>
          <cell r="K264">
            <v>7500</v>
          </cell>
          <cell r="L264">
            <v>7500</v>
          </cell>
        </row>
        <row r="268">
          <cell r="J268">
            <v>1000</v>
          </cell>
          <cell r="K268">
            <v>1000</v>
          </cell>
          <cell r="L268">
            <v>1000</v>
          </cell>
        </row>
        <row r="280">
          <cell r="J280">
            <v>2500</v>
          </cell>
          <cell r="K280">
            <v>2500</v>
          </cell>
          <cell r="L280">
            <v>2500</v>
          </cell>
        </row>
        <row r="288">
          <cell r="J288">
            <v>650</v>
          </cell>
          <cell r="K288">
            <v>650</v>
          </cell>
          <cell r="L288">
            <v>650</v>
          </cell>
        </row>
        <row r="295">
          <cell r="J295">
            <v>4700</v>
          </cell>
          <cell r="K295">
            <v>4510</v>
          </cell>
          <cell r="L295">
            <v>4510</v>
          </cell>
        </row>
        <row r="299">
          <cell r="J299">
            <v>120000</v>
          </cell>
          <cell r="K299">
            <v>120000</v>
          </cell>
          <cell r="L299">
            <v>120000</v>
          </cell>
        </row>
        <row r="307">
          <cell r="J307">
            <v>25350</v>
          </cell>
          <cell r="K307">
            <v>25350</v>
          </cell>
          <cell r="L307">
            <v>25350</v>
          </cell>
        </row>
        <row r="318">
          <cell r="J318">
            <v>36300</v>
          </cell>
          <cell r="K318">
            <v>33600</v>
          </cell>
          <cell r="L318">
            <v>33600</v>
          </cell>
        </row>
        <row r="322">
          <cell r="J322">
            <v>2400</v>
          </cell>
          <cell r="K322">
            <v>2200</v>
          </cell>
          <cell r="L322">
            <v>2200</v>
          </cell>
        </row>
        <row r="334">
          <cell r="J334">
            <v>120600</v>
          </cell>
          <cell r="K334">
            <v>122850</v>
          </cell>
          <cell r="L334">
            <v>122850</v>
          </cell>
        </row>
        <row r="338">
          <cell r="J338">
            <v>1800</v>
          </cell>
          <cell r="K338">
            <v>1800</v>
          </cell>
          <cell r="L338">
            <v>1800</v>
          </cell>
        </row>
        <row r="349">
          <cell r="J349">
            <v>0</v>
          </cell>
          <cell r="K349">
            <v>0</v>
          </cell>
          <cell r="L349">
            <v>0</v>
          </cell>
        </row>
        <row r="353">
          <cell r="J353">
            <v>1100</v>
          </cell>
          <cell r="K353">
            <v>1200</v>
          </cell>
          <cell r="L353">
            <v>1200</v>
          </cell>
        </row>
        <row r="357">
          <cell r="J357">
            <v>1100</v>
          </cell>
          <cell r="K357">
            <v>1100</v>
          </cell>
          <cell r="L357">
            <v>1100</v>
          </cell>
        </row>
        <row r="370">
          <cell r="J370">
            <v>29600</v>
          </cell>
          <cell r="K370">
            <v>29600</v>
          </cell>
          <cell r="L370">
            <v>29600</v>
          </cell>
        </row>
        <row r="376">
          <cell r="J376">
            <v>19500</v>
          </cell>
          <cell r="K376">
            <v>19500</v>
          </cell>
          <cell r="L376">
            <v>19500</v>
          </cell>
        </row>
        <row r="380">
          <cell r="J380">
            <v>1000</v>
          </cell>
          <cell r="K380">
            <v>1000</v>
          </cell>
          <cell r="L380">
            <v>1000</v>
          </cell>
        </row>
        <row r="386">
          <cell r="J386">
            <v>1500</v>
          </cell>
          <cell r="K386">
            <v>1500</v>
          </cell>
          <cell r="L386">
            <v>1500</v>
          </cell>
        </row>
        <row r="393">
          <cell r="J393">
            <v>4400</v>
          </cell>
          <cell r="K393">
            <v>4400</v>
          </cell>
          <cell r="L393">
            <v>4400</v>
          </cell>
        </row>
        <row r="399">
          <cell r="J399">
            <v>2000</v>
          </cell>
          <cell r="K399">
            <v>2000</v>
          </cell>
          <cell r="L399">
            <v>2000</v>
          </cell>
        </row>
        <row r="403">
          <cell r="J403">
            <v>5800</v>
          </cell>
          <cell r="K403">
            <v>5800</v>
          </cell>
          <cell r="L403">
            <v>5800</v>
          </cell>
        </row>
        <row r="409">
          <cell r="J409">
            <v>900</v>
          </cell>
          <cell r="K409">
            <v>900</v>
          </cell>
          <cell r="L409">
            <v>900</v>
          </cell>
        </row>
        <row r="415">
          <cell r="J415">
            <v>6000</v>
          </cell>
          <cell r="K415">
            <v>6000</v>
          </cell>
          <cell r="L415">
            <v>6000</v>
          </cell>
        </row>
        <row r="423">
          <cell r="J423">
            <v>7800</v>
          </cell>
          <cell r="K423">
            <v>2300</v>
          </cell>
          <cell r="L423">
            <v>7300</v>
          </cell>
        </row>
        <row r="432">
          <cell r="J432">
            <v>10420</v>
          </cell>
          <cell r="K432">
            <v>12640</v>
          </cell>
          <cell r="L432">
            <v>11390</v>
          </cell>
        </row>
        <row r="437">
          <cell r="J437">
            <v>15000</v>
          </cell>
          <cell r="K437">
            <v>16000</v>
          </cell>
          <cell r="L437">
            <v>17500</v>
          </cell>
        </row>
        <row r="438">
          <cell r="J438">
            <v>15000</v>
          </cell>
          <cell r="K438">
            <v>16000</v>
          </cell>
          <cell r="L438">
            <v>17500</v>
          </cell>
        </row>
        <row r="452">
          <cell r="J452">
            <v>22300</v>
          </cell>
          <cell r="K452">
            <v>20750</v>
          </cell>
          <cell r="L452">
            <v>19250</v>
          </cell>
        </row>
        <row r="467">
          <cell r="F467" t="str">
            <v>INSTALLAZIONE TABELLONI INFORMATIVI ZONA LAGO E VILL.ANGELA MARIA</v>
          </cell>
          <cell r="J467">
            <v>0</v>
          </cell>
          <cell r="K467">
            <v>8000</v>
          </cell>
          <cell r="L467">
            <v>0</v>
          </cell>
        </row>
        <row r="468">
          <cell r="F468" t="str">
            <v>REALIZZAZIONE COLLEGAMENTO "OPEN DATA" REGIONALE</v>
          </cell>
          <cell r="J468">
            <v>6000</v>
          </cell>
          <cell r="K468">
            <v>0</v>
          </cell>
          <cell r="L468">
            <v>0</v>
          </cell>
        </row>
        <row r="469">
          <cell r="J469">
            <v>6000</v>
          </cell>
          <cell r="K469">
            <v>8000</v>
          </cell>
          <cell r="L469">
            <v>0</v>
          </cell>
        </row>
        <row r="474">
          <cell r="F474" t="str">
            <v>MANUTENZIONE STRAORDINARIA IMMOBILI E BENI DEMANIALI</v>
          </cell>
          <cell r="J474">
            <v>29000</v>
          </cell>
          <cell r="K474">
            <v>48000</v>
          </cell>
          <cell r="L474">
            <v>56000</v>
          </cell>
        </row>
        <row r="476">
          <cell r="J476">
            <v>29000</v>
          </cell>
          <cell r="K476">
            <v>48000</v>
          </cell>
          <cell r="L476">
            <v>56000</v>
          </cell>
        </row>
        <row r="488">
          <cell r="J488">
            <v>0</v>
          </cell>
          <cell r="K488">
            <v>0</v>
          </cell>
          <cell r="L488">
            <v>0</v>
          </cell>
        </row>
        <row r="498">
          <cell r="F498" t="str">
            <v>FONDO PER BANDO RECUPERO FACCIATE CENTRO STORICO</v>
          </cell>
          <cell r="J498">
            <v>2000</v>
          </cell>
          <cell r="K498">
            <v>2000</v>
          </cell>
          <cell r="L498">
            <v>2000</v>
          </cell>
        </row>
        <row r="499">
          <cell r="J499">
            <v>2000</v>
          </cell>
          <cell r="K499">
            <v>2000</v>
          </cell>
          <cell r="L499">
            <v>2000</v>
          </cell>
        </row>
        <row r="501">
          <cell r="F501" t="str">
            <v>ACQUISTO ARREDO PER PALAZZO RE/MERIS (BIBLIOTECA/CENTRO CULTURALE)</v>
          </cell>
          <cell r="J501">
            <v>18400</v>
          </cell>
        </row>
        <row r="502">
          <cell r="J502">
            <v>18400</v>
          </cell>
          <cell r="K502">
            <v>0</v>
          </cell>
          <cell r="L502">
            <v>0</v>
          </cell>
        </row>
        <row r="511">
          <cell r="F511" t="str">
            <v>MANUTENZIONE STRAORDINARIA CENTRO SPORTIVO</v>
          </cell>
          <cell r="J511">
            <v>6770</v>
          </cell>
        </row>
        <row r="512">
          <cell r="J512">
            <v>6770</v>
          </cell>
          <cell r="K512">
            <v>0</v>
          </cell>
          <cell r="L512">
            <v>0</v>
          </cell>
        </row>
        <row r="522">
          <cell r="J522">
            <v>0</v>
          </cell>
          <cell r="K522">
            <v>0</v>
          </cell>
          <cell r="L522">
            <v>0</v>
          </cell>
        </row>
        <row r="532">
          <cell r="J532">
            <v>0</v>
          </cell>
          <cell r="K532">
            <v>0</v>
          </cell>
          <cell r="L532">
            <v>0</v>
          </cell>
        </row>
        <row r="535">
          <cell r="F535" t="str">
            <v>REDAZIONE VARIANTE AL P.G.T.</v>
          </cell>
          <cell r="J535">
            <v>15230</v>
          </cell>
        </row>
        <row r="537">
          <cell r="J537">
            <v>15230</v>
          </cell>
          <cell r="K537">
            <v>0</v>
          </cell>
          <cell r="L537">
            <v>0</v>
          </cell>
        </row>
        <row r="546">
          <cell r="F546" t="str">
            <v>OPERE `FONDO AREE VERDI` L.R. 2/2005 e s.m.i.</v>
          </cell>
          <cell r="J546">
            <v>5000</v>
          </cell>
          <cell r="K546">
            <v>5000</v>
          </cell>
          <cell r="L546">
            <v>5000</v>
          </cell>
        </row>
        <row r="547">
          <cell r="J547">
            <v>5000</v>
          </cell>
          <cell r="K547">
            <v>5000</v>
          </cell>
          <cell r="L547">
            <v>5000</v>
          </cell>
        </row>
        <row r="551">
          <cell r="F551" t="str">
            <v>INSTALLAZIONE CONTROLLO ACCESSI CENTRO RACCOLTA RIFIUTI</v>
          </cell>
          <cell r="J551">
            <v>5000</v>
          </cell>
          <cell r="K551">
            <v>5000</v>
          </cell>
          <cell r="L551">
            <v>5000</v>
          </cell>
        </row>
        <row r="556">
          <cell r="F556" t="str">
            <v>RIQUALIFICAZIONE TRATTO LUNGO LAGO (quota in favore dell'Autorita di bacino laghi)</v>
          </cell>
          <cell r="J556">
            <v>40000</v>
          </cell>
        </row>
        <row r="557">
          <cell r="J557">
            <v>40000</v>
          </cell>
        </row>
        <row r="567">
          <cell r="J567">
            <v>0</v>
          </cell>
          <cell r="K567">
            <v>0</v>
          </cell>
          <cell r="L567">
            <v>0</v>
          </cell>
        </row>
        <row r="576">
          <cell r="F576" t="str">
            <v>ELIMINAZ. BARRIERE ARCHITET. (10% ONERI)</v>
          </cell>
          <cell r="J576">
            <v>5000</v>
          </cell>
          <cell r="K576">
            <v>5000</v>
          </cell>
          <cell r="L576">
            <v>5000</v>
          </cell>
        </row>
        <row r="577">
          <cell r="J577">
            <v>5000</v>
          </cell>
          <cell r="K577">
            <v>5000</v>
          </cell>
          <cell r="L577">
            <v>5000</v>
          </cell>
        </row>
        <row r="582">
          <cell r="F582" t="str">
            <v>FONDO FINANZIAMENTO OPERE RELIGIOSE/SOCIALI (ONERI)</v>
          </cell>
          <cell r="J582">
            <v>2000</v>
          </cell>
          <cell r="K582">
            <v>2000</v>
          </cell>
          <cell r="L582">
            <v>2000</v>
          </cell>
        </row>
        <row r="583">
          <cell r="J583">
            <v>2000</v>
          </cell>
          <cell r="K583">
            <v>2000</v>
          </cell>
          <cell r="L583">
            <v>2000</v>
          </cell>
        </row>
        <row r="589">
          <cell r="J589">
            <v>0</v>
          </cell>
          <cell r="K589">
            <v>0</v>
          </cell>
          <cell r="L589">
            <v>0</v>
          </cell>
        </row>
        <row r="600">
          <cell r="J600">
            <v>0</v>
          </cell>
          <cell r="K600">
            <v>0</v>
          </cell>
          <cell r="L600">
            <v>0</v>
          </cell>
        </row>
        <row r="621">
          <cell r="J621">
            <v>31250</v>
          </cell>
          <cell r="K621">
            <v>31650</v>
          </cell>
          <cell r="L621">
            <v>27000</v>
          </cell>
        </row>
        <row r="623">
          <cell r="J623">
            <v>31250</v>
          </cell>
          <cell r="K623">
            <v>31650</v>
          </cell>
          <cell r="L623">
            <v>27000</v>
          </cell>
        </row>
        <row r="638">
          <cell r="J638">
            <v>0</v>
          </cell>
          <cell r="K638">
            <v>0</v>
          </cell>
          <cell r="L638">
            <v>0</v>
          </cell>
        </row>
        <row r="663">
          <cell r="J663">
            <v>362500</v>
          </cell>
          <cell r="K663">
            <v>362500</v>
          </cell>
          <cell r="L663">
            <v>362500</v>
          </cell>
        </row>
        <row r="674">
          <cell r="J674">
            <v>52250</v>
          </cell>
          <cell r="K674">
            <v>52250</v>
          </cell>
          <cell r="L674">
            <v>52250</v>
          </cell>
        </row>
        <row r="678">
          <cell r="J678">
            <v>414750</v>
          </cell>
          <cell r="K678">
            <v>414750</v>
          </cell>
          <cell r="L678">
            <v>414750</v>
          </cell>
        </row>
      </sheetData>
      <sheetData sheetId="3">
        <row r="3">
          <cell r="C3">
            <v>40000</v>
          </cell>
          <cell r="E3">
            <v>0</v>
          </cell>
          <cell r="F3">
            <v>0</v>
          </cell>
          <cell r="G3">
            <v>0</v>
          </cell>
        </row>
        <row r="4">
          <cell r="A4" t="str">
            <v>F. V. SPESE CORRENTI</v>
          </cell>
          <cell r="C4">
            <v>13005.83</v>
          </cell>
          <cell r="E4">
            <v>0</v>
          </cell>
          <cell r="F4">
            <v>0</v>
          </cell>
          <cell r="G4">
            <v>0</v>
          </cell>
        </row>
        <row r="5">
          <cell r="A5" t="str">
            <v>F. V. SPESE INVESTIMENTO</v>
          </cell>
          <cell r="C5">
            <v>456966.7</v>
          </cell>
          <cell r="E5">
            <v>0</v>
          </cell>
          <cell r="F5">
            <v>0</v>
          </cell>
          <cell r="G5">
            <v>0</v>
          </cell>
        </row>
        <row r="7">
          <cell r="C7">
            <v>826800</v>
          </cell>
          <cell r="E7">
            <v>838800</v>
          </cell>
          <cell r="F7">
            <v>831550</v>
          </cell>
          <cell r="G7">
            <v>828550</v>
          </cell>
        </row>
        <row r="8">
          <cell r="C8">
            <v>14700</v>
          </cell>
          <cell r="E8">
            <v>16300</v>
          </cell>
          <cell r="F8">
            <v>16300</v>
          </cell>
          <cell r="G8">
            <v>16300</v>
          </cell>
        </row>
        <row r="9">
          <cell r="C9">
            <v>190269</v>
          </cell>
          <cell r="E9">
            <v>174660</v>
          </cell>
          <cell r="F9">
            <v>174950</v>
          </cell>
          <cell r="G9">
            <v>176050</v>
          </cell>
        </row>
        <row r="10">
          <cell r="C10">
            <v>188748</v>
          </cell>
          <cell r="E10">
            <v>134400</v>
          </cell>
          <cell r="F10">
            <v>75000</v>
          </cell>
          <cell r="G10">
            <v>75000</v>
          </cell>
        </row>
        <row r="12">
          <cell r="C12">
            <v>0</v>
          </cell>
          <cell r="E12">
            <v>0</v>
          </cell>
          <cell r="F12">
            <v>0</v>
          </cell>
          <cell r="G12">
            <v>0</v>
          </cell>
        </row>
        <row r="13">
          <cell r="C13">
            <v>0</v>
          </cell>
          <cell r="E13">
            <v>0</v>
          </cell>
          <cell r="F13">
            <v>0</v>
          </cell>
          <cell r="G13">
            <v>0</v>
          </cell>
        </row>
        <row r="14">
          <cell r="C14">
            <v>420750</v>
          </cell>
          <cell r="E14">
            <v>414750</v>
          </cell>
          <cell r="F14">
            <v>414750</v>
          </cell>
          <cell r="G14">
            <v>414750</v>
          </cell>
        </row>
        <row r="19">
          <cell r="C19">
            <v>1014774.8300000001</v>
          </cell>
          <cell r="E19">
            <v>998510</v>
          </cell>
          <cell r="F19">
            <v>991150</v>
          </cell>
          <cell r="G19">
            <v>993900</v>
          </cell>
        </row>
        <row r="20">
          <cell r="C20">
            <v>685714.7</v>
          </cell>
          <cell r="E20">
            <v>134400</v>
          </cell>
          <cell r="F20">
            <v>75000</v>
          </cell>
          <cell r="G20">
            <v>75000</v>
          </cell>
        </row>
        <row r="21">
          <cell r="C21">
            <v>0</v>
          </cell>
          <cell r="E21">
            <v>0</v>
          </cell>
          <cell r="F21">
            <v>0</v>
          </cell>
          <cell r="G21">
            <v>0</v>
          </cell>
        </row>
        <row r="22">
          <cell r="C22">
            <v>30000</v>
          </cell>
          <cell r="E22">
            <v>31250</v>
          </cell>
          <cell r="F22">
            <v>31650</v>
          </cell>
          <cell r="G22">
            <v>27000</v>
          </cell>
        </row>
        <row r="23">
          <cell r="C23">
            <v>0</v>
          </cell>
          <cell r="E23">
            <v>0</v>
          </cell>
          <cell r="F23">
            <v>0</v>
          </cell>
          <cell r="G23">
            <v>0</v>
          </cell>
        </row>
        <row r="25">
          <cell r="C25">
            <v>420750</v>
          </cell>
          <cell r="E25">
            <v>414750</v>
          </cell>
          <cell r="F25">
            <v>414750</v>
          </cell>
          <cell r="G25">
            <v>414750</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1"/>
  <sheetViews>
    <sheetView tabSelected="1" topLeftCell="A297" zoomScaleNormal="100" zoomScaleSheetLayoutView="87" workbookViewId="0">
      <selection activeCell="A346" sqref="A346:I346"/>
    </sheetView>
  </sheetViews>
  <sheetFormatPr defaultRowHeight="15" x14ac:dyDescent="0.25"/>
  <cols>
    <col min="1" max="1" width="3.85546875" style="2" customWidth="1"/>
    <col min="2" max="2" width="8" style="2" customWidth="1"/>
    <col min="3" max="4" width="12.140625" style="2" customWidth="1"/>
    <col min="5" max="5" width="16.7109375" style="2" customWidth="1"/>
    <col min="6" max="9" width="13.140625" style="2" customWidth="1"/>
    <col min="10" max="10" width="9.5703125" style="1" bestFit="1" customWidth="1"/>
    <col min="11" max="11" width="9.85546875" style="2" bestFit="1" customWidth="1"/>
    <col min="12" max="12" width="12.140625" style="2" customWidth="1"/>
    <col min="13" max="13" width="9.140625" style="2" customWidth="1"/>
    <col min="14" max="14" width="13.42578125" style="2" customWidth="1"/>
    <col min="15" max="15" width="11.7109375" style="2" customWidth="1"/>
    <col min="16" max="16" width="12.85546875" style="2" customWidth="1"/>
    <col min="17" max="17" width="13" style="2" customWidth="1"/>
    <col min="18" max="18" width="13.140625" style="2" customWidth="1"/>
    <col min="19" max="256" width="9.140625" style="2"/>
    <col min="257" max="257" width="3.85546875" style="2" customWidth="1"/>
    <col min="258" max="258" width="8" style="2" customWidth="1"/>
    <col min="259" max="260" width="12.140625" style="2" customWidth="1"/>
    <col min="261" max="261" width="16.7109375" style="2" customWidth="1"/>
    <col min="262" max="265" width="13.140625" style="2" customWidth="1"/>
    <col min="266" max="512" width="9.140625" style="2"/>
    <col min="513" max="513" width="3.85546875" style="2" customWidth="1"/>
    <col min="514" max="514" width="8" style="2" customWidth="1"/>
    <col min="515" max="516" width="12.140625" style="2" customWidth="1"/>
    <col min="517" max="517" width="16.7109375" style="2" customWidth="1"/>
    <col min="518" max="521" width="13.140625" style="2" customWidth="1"/>
    <col min="522" max="768" width="9.140625" style="2"/>
    <col min="769" max="769" width="3.85546875" style="2" customWidth="1"/>
    <col min="770" max="770" width="8" style="2" customWidth="1"/>
    <col min="771" max="772" width="12.140625" style="2" customWidth="1"/>
    <col min="773" max="773" width="16.7109375" style="2" customWidth="1"/>
    <col min="774" max="777" width="13.140625" style="2" customWidth="1"/>
    <col min="778" max="1024" width="9.140625" style="2"/>
    <col min="1025" max="1025" width="3.85546875" style="2" customWidth="1"/>
    <col min="1026" max="1026" width="8" style="2" customWidth="1"/>
    <col min="1027" max="1028" width="12.140625" style="2" customWidth="1"/>
    <col min="1029" max="1029" width="16.7109375" style="2" customWidth="1"/>
    <col min="1030" max="1033" width="13.140625" style="2" customWidth="1"/>
    <col min="1034" max="1280" width="9.140625" style="2"/>
    <col min="1281" max="1281" width="3.85546875" style="2" customWidth="1"/>
    <col min="1282" max="1282" width="8" style="2" customWidth="1"/>
    <col min="1283" max="1284" width="12.140625" style="2" customWidth="1"/>
    <col min="1285" max="1285" width="16.7109375" style="2" customWidth="1"/>
    <col min="1286" max="1289" width="13.140625" style="2" customWidth="1"/>
    <col min="1290" max="1536" width="9.140625" style="2"/>
    <col min="1537" max="1537" width="3.85546875" style="2" customWidth="1"/>
    <col min="1538" max="1538" width="8" style="2" customWidth="1"/>
    <col min="1539" max="1540" width="12.140625" style="2" customWidth="1"/>
    <col min="1541" max="1541" width="16.7109375" style="2" customWidth="1"/>
    <col min="1542" max="1545" width="13.140625" style="2" customWidth="1"/>
    <col min="1546" max="1792" width="9.140625" style="2"/>
    <col min="1793" max="1793" width="3.85546875" style="2" customWidth="1"/>
    <col min="1794" max="1794" width="8" style="2" customWidth="1"/>
    <col min="1795" max="1796" width="12.140625" style="2" customWidth="1"/>
    <col min="1797" max="1797" width="16.7109375" style="2" customWidth="1"/>
    <col min="1798" max="1801" width="13.140625" style="2" customWidth="1"/>
    <col min="1802" max="2048" width="9.140625" style="2"/>
    <col min="2049" max="2049" width="3.85546875" style="2" customWidth="1"/>
    <col min="2050" max="2050" width="8" style="2" customWidth="1"/>
    <col min="2051" max="2052" width="12.140625" style="2" customWidth="1"/>
    <col min="2053" max="2053" width="16.7109375" style="2" customWidth="1"/>
    <col min="2054" max="2057" width="13.140625" style="2" customWidth="1"/>
    <col min="2058" max="2304" width="9.140625" style="2"/>
    <col min="2305" max="2305" width="3.85546875" style="2" customWidth="1"/>
    <col min="2306" max="2306" width="8" style="2" customWidth="1"/>
    <col min="2307" max="2308" width="12.140625" style="2" customWidth="1"/>
    <col min="2309" max="2309" width="16.7109375" style="2" customWidth="1"/>
    <col min="2310" max="2313" width="13.140625" style="2" customWidth="1"/>
    <col min="2314" max="2560" width="9.140625" style="2"/>
    <col min="2561" max="2561" width="3.85546875" style="2" customWidth="1"/>
    <col min="2562" max="2562" width="8" style="2" customWidth="1"/>
    <col min="2563" max="2564" width="12.140625" style="2" customWidth="1"/>
    <col min="2565" max="2565" width="16.7109375" style="2" customWidth="1"/>
    <col min="2566" max="2569" width="13.140625" style="2" customWidth="1"/>
    <col min="2570" max="2816" width="9.140625" style="2"/>
    <col min="2817" max="2817" width="3.85546875" style="2" customWidth="1"/>
    <col min="2818" max="2818" width="8" style="2" customWidth="1"/>
    <col min="2819" max="2820" width="12.140625" style="2" customWidth="1"/>
    <col min="2821" max="2821" width="16.7109375" style="2" customWidth="1"/>
    <col min="2822" max="2825" width="13.140625" style="2" customWidth="1"/>
    <col min="2826" max="3072" width="9.140625" style="2"/>
    <col min="3073" max="3073" width="3.85546875" style="2" customWidth="1"/>
    <col min="3074" max="3074" width="8" style="2" customWidth="1"/>
    <col min="3075" max="3076" width="12.140625" style="2" customWidth="1"/>
    <col min="3077" max="3077" width="16.7109375" style="2" customWidth="1"/>
    <col min="3078" max="3081" width="13.140625" style="2" customWidth="1"/>
    <col min="3082" max="3328" width="9.140625" style="2"/>
    <col min="3329" max="3329" width="3.85546875" style="2" customWidth="1"/>
    <col min="3330" max="3330" width="8" style="2" customWidth="1"/>
    <col min="3331" max="3332" width="12.140625" style="2" customWidth="1"/>
    <col min="3333" max="3333" width="16.7109375" style="2" customWidth="1"/>
    <col min="3334" max="3337" width="13.140625" style="2" customWidth="1"/>
    <col min="3338" max="3584" width="9.140625" style="2"/>
    <col min="3585" max="3585" width="3.85546875" style="2" customWidth="1"/>
    <col min="3586" max="3586" width="8" style="2" customWidth="1"/>
    <col min="3587" max="3588" width="12.140625" style="2" customWidth="1"/>
    <col min="3589" max="3589" width="16.7109375" style="2" customWidth="1"/>
    <col min="3590" max="3593" width="13.140625" style="2" customWidth="1"/>
    <col min="3594" max="3840" width="9.140625" style="2"/>
    <col min="3841" max="3841" width="3.85546875" style="2" customWidth="1"/>
    <col min="3842" max="3842" width="8" style="2" customWidth="1"/>
    <col min="3843" max="3844" width="12.140625" style="2" customWidth="1"/>
    <col min="3845" max="3845" width="16.7109375" style="2" customWidth="1"/>
    <col min="3846" max="3849" width="13.140625" style="2" customWidth="1"/>
    <col min="3850" max="4096" width="9.140625" style="2"/>
    <col min="4097" max="4097" width="3.85546875" style="2" customWidth="1"/>
    <col min="4098" max="4098" width="8" style="2" customWidth="1"/>
    <col min="4099" max="4100" width="12.140625" style="2" customWidth="1"/>
    <col min="4101" max="4101" width="16.7109375" style="2" customWidth="1"/>
    <col min="4102" max="4105" width="13.140625" style="2" customWidth="1"/>
    <col min="4106" max="4352" width="9.140625" style="2"/>
    <col min="4353" max="4353" width="3.85546875" style="2" customWidth="1"/>
    <col min="4354" max="4354" width="8" style="2" customWidth="1"/>
    <col min="4355" max="4356" width="12.140625" style="2" customWidth="1"/>
    <col min="4357" max="4357" width="16.7109375" style="2" customWidth="1"/>
    <col min="4358" max="4361" width="13.140625" style="2" customWidth="1"/>
    <col min="4362" max="4608" width="9.140625" style="2"/>
    <col min="4609" max="4609" width="3.85546875" style="2" customWidth="1"/>
    <col min="4610" max="4610" width="8" style="2" customWidth="1"/>
    <col min="4611" max="4612" width="12.140625" style="2" customWidth="1"/>
    <col min="4613" max="4613" width="16.7109375" style="2" customWidth="1"/>
    <col min="4614" max="4617" width="13.140625" style="2" customWidth="1"/>
    <col min="4618" max="4864" width="9.140625" style="2"/>
    <col min="4865" max="4865" width="3.85546875" style="2" customWidth="1"/>
    <col min="4866" max="4866" width="8" style="2" customWidth="1"/>
    <col min="4867" max="4868" width="12.140625" style="2" customWidth="1"/>
    <col min="4869" max="4869" width="16.7109375" style="2" customWidth="1"/>
    <col min="4870" max="4873" width="13.140625" style="2" customWidth="1"/>
    <col min="4874" max="5120" width="9.140625" style="2"/>
    <col min="5121" max="5121" width="3.85546875" style="2" customWidth="1"/>
    <col min="5122" max="5122" width="8" style="2" customWidth="1"/>
    <col min="5123" max="5124" width="12.140625" style="2" customWidth="1"/>
    <col min="5125" max="5125" width="16.7109375" style="2" customWidth="1"/>
    <col min="5126" max="5129" width="13.140625" style="2" customWidth="1"/>
    <col min="5130" max="5376" width="9.140625" style="2"/>
    <col min="5377" max="5377" width="3.85546875" style="2" customWidth="1"/>
    <col min="5378" max="5378" width="8" style="2" customWidth="1"/>
    <col min="5379" max="5380" width="12.140625" style="2" customWidth="1"/>
    <col min="5381" max="5381" width="16.7109375" style="2" customWidth="1"/>
    <col min="5382" max="5385" width="13.140625" style="2" customWidth="1"/>
    <col min="5386" max="5632" width="9.140625" style="2"/>
    <col min="5633" max="5633" width="3.85546875" style="2" customWidth="1"/>
    <col min="5634" max="5634" width="8" style="2" customWidth="1"/>
    <col min="5635" max="5636" width="12.140625" style="2" customWidth="1"/>
    <col min="5637" max="5637" width="16.7109375" style="2" customWidth="1"/>
    <col min="5638" max="5641" width="13.140625" style="2" customWidth="1"/>
    <col min="5642" max="5888" width="9.140625" style="2"/>
    <col min="5889" max="5889" width="3.85546875" style="2" customWidth="1"/>
    <col min="5890" max="5890" width="8" style="2" customWidth="1"/>
    <col min="5891" max="5892" width="12.140625" style="2" customWidth="1"/>
    <col min="5893" max="5893" width="16.7109375" style="2" customWidth="1"/>
    <col min="5894" max="5897" width="13.140625" style="2" customWidth="1"/>
    <col min="5898" max="6144" width="9.140625" style="2"/>
    <col min="6145" max="6145" width="3.85546875" style="2" customWidth="1"/>
    <col min="6146" max="6146" width="8" style="2" customWidth="1"/>
    <col min="6147" max="6148" width="12.140625" style="2" customWidth="1"/>
    <col min="6149" max="6149" width="16.7109375" style="2" customWidth="1"/>
    <col min="6150" max="6153" width="13.140625" style="2" customWidth="1"/>
    <col min="6154" max="6400" width="9.140625" style="2"/>
    <col min="6401" max="6401" width="3.85546875" style="2" customWidth="1"/>
    <col min="6402" max="6402" width="8" style="2" customWidth="1"/>
    <col min="6403" max="6404" width="12.140625" style="2" customWidth="1"/>
    <col min="6405" max="6405" width="16.7109375" style="2" customWidth="1"/>
    <col min="6406" max="6409" width="13.140625" style="2" customWidth="1"/>
    <col min="6410" max="6656" width="9.140625" style="2"/>
    <col min="6657" max="6657" width="3.85546875" style="2" customWidth="1"/>
    <col min="6658" max="6658" width="8" style="2" customWidth="1"/>
    <col min="6659" max="6660" width="12.140625" style="2" customWidth="1"/>
    <col min="6661" max="6661" width="16.7109375" style="2" customWidth="1"/>
    <col min="6662" max="6665" width="13.140625" style="2" customWidth="1"/>
    <col min="6666" max="6912" width="9.140625" style="2"/>
    <col min="6913" max="6913" width="3.85546875" style="2" customWidth="1"/>
    <col min="6914" max="6914" width="8" style="2" customWidth="1"/>
    <col min="6915" max="6916" width="12.140625" style="2" customWidth="1"/>
    <col min="6917" max="6917" width="16.7109375" style="2" customWidth="1"/>
    <col min="6918" max="6921" width="13.140625" style="2" customWidth="1"/>
    <col min="6922" max="7168" width="9.140625" style="2"/>
    <col min="7169" max="7169" width="3.85546875" style="2" customWidth="1"/>
    <col min="7170" max="7170" width="8" style="2" customWidth="1"/>
    <col min="7171" max="7172" width="12.140625" style="2" customWidth="1"/>
    <col min="7173" max="7173" width="16.7109375" style="2" customWidth="1"/>
    <col min="7174" max="7177" width="13.140625" style="2" customWidth="1"/>
    <col min="7178" max="7424" width="9.140625" style="2"/>
    <col min="7425" max="7425" width="3.85546875" style="2" customWidth="1"/>
    <col min="7426" max="7426" width="8" style="2" customWidth="1"/>
    <col min="7427" max="7428" width="12.140625" style="2" customWidth="1"/>
    <col min="7429" max="7429" width="16.7109375" style="2" customWidth="1"/>
    <col min="7430" max="7433" width="13.140625" style="2" customWidth="1"/>
    <col min="7434" max="7680" width="9.140625" style="2"/>
    <col min="7681" max="7681" width="3.85546875" style="2" customWidth="1"/>
    <col min="7682" max="7682" width="8" style="2" customWidth="1"/>
    <col min="7683" max="7684" width="12.140625" style="2" customWidth="1"/>
    <col min="7685" max="7685" width="16.7109375" style="2" customWidth="1"/>
    <col min="7686" max="7689" width="13.140625" style="2" customWidth="1"/>
    <col min="7690" max="7936" width="9.140625" style="2"/>
    <col min="7937" max="7937" width="3.85546875" style="2" customWidth="1"/>
    <col min="7938" max="7938" width="8" style="2" customWidth="1"/>
    <col min="7939" max="7940" width="12.140625" style="2" customWidth="1"/>
    <col min="7941" max="7941" width="16.7109375" style="2" customWidth="1"/>
    <col min="7942" max="7945" width="13.140625" style="2" customWidth="1"/>
    <col min="7946" max="8192" width="9.140625" style="2"/>
    <col min="8193" max="8193" width="3.85546875" style="2" customWidth="1"/>
    <col min="8194" max="8194" width="8" style="2" customWidth="1"/>
    <col min="8195" max="8196" width="12.140625" style="2" customWidth="1"/>
    <col min="8197" max="8197" width="16.7109375" style="2" customWidth="1"/>
    <col min="8198" max="8201" width="13.140625" style="2" customWidth="1"/>
    <col min="8202" max="8448" width="9.140625" style="2"/>
    <col min="8449" max="8449" width="3.85546875" style="2" customWidth="1"/>
    <col min="8450" max="8450" width="8" style="2" customWidth="1"/>
    <col min="8451" max="8452" width="12.140625" style="2" customWidth="1"/>
    <col min="8453" max="8453" width="16.7109375" style="2" customWidth="1"/>
    <col min="8454" max="8457" width="13.140625" style="2" customWidth="1"/>
    <col min="8458" max="8704" width="9.140625" style="2"/>
    <col min="8705" max="8705" width="3.85546875" style="2" customWidth="1"/>
    <col min="8706" max="8706" width="8" style="2" customWidth="1"/>
    <col min="8707" max="8708" width="12.140625" style="2" customWidth="1"/>
    <col min="8709" max="8709" width="16.7109375" style="2" customWidth="1"/>
    <col min="8710" max="8713" width="13.140625" style="2" customWidth="1"/>
    <col min="8714" max="8960" width="9.140625" style="2"/>
    <col min="8961" max="8961" width="3.85546875" style="2" customWidth="1"/>
    <col min="8962" max="8962" width="8" style="2" customWidth="1"/>
    <col min="8963" max="8964" width="12.140625" style="2" customWidth="1"/>
    <col min="8965" max="8965" width="16.7109375" style="2" customWidth="1"/>
    <col min="8966" max="8969" width="13.140625" style="2" customWidth="1"/>
    <col min="8970" max="9216" width="9.140625" style="2"/>
    <col min="9217" max="9217" width="3.85546875" style="2" customWidth="1"/>
    <col min="9218" max="9218" width="8" style="2" customWidth="1"/>
    <col min="9219" max="9220" width="12.140625" style="2" customWidth="1"/>
    <col min="9221" max="9221" width="16.7109375" style="2" customWidth="1"/>
    <col min="9222" max="9225" width="13.140625" style="2" customWidth="1"/>
    <col min="9226" max="9472" width="9.140625" style="2"/>
    <col min="9473" max="9473" width="3.85546875" style="2" customWidth="1"/>
    <col min="9474" max="9474" width="8" style="2" customWidth="1"/>
    <col min="9475" max="9476" width="12.140625" style="2" customWidth="1"/>
    <col min="9477" max="9477" width="16.7109375" style="2" customWidth="1"/>
    <col min="9478" max="9481" width="13.140625" style="2" customWidth="1"/>
    <col min="9482" max="9728" width="9.140625" style="2"/>
    <col min="9729" max="9729" width="3.85546875" style="2" customWidth="1"/>
    <col min="9730" max="9730" width="8" style="2" customWidth="1"/>
    <col min="9731" max="9732" width="12.140625" style="2" customWidth="1"/>
    <col min="9733" max="9733" width="16.7109375" style="2" customWidth="1"/>
    <col min="9734" max="9737" width="13.140625" style="2" customWidth="1"/>
    <col min="9738" max="9984" width="9.140625" style="2"/>
    <col min="9985" max="9985" width="3.85546875" style="2" customWidth="1"/>
    <col min="9986" max="9986" width="8" style="2" customWidth="1"/>
    <col min="9987" max="9988" width="12.140625" style="2" customWidth="1"/>
    <col min="9989" max="9989" width="16.7109375" style="2" customWidth="1"/>
    <col min="9990" max="9993" width="13.140625" style="2" customWidth="1"/>
    <col min="9994" max="10240" width="9.140625" style="2"/>
    <col min="10241" max="10241" width="3.85546875" style="2" customWidth="1"/>
    <col min="10242" max="10242" width="8" style="2" customWidth="1"/>
    <col min="10243" max="10244" width="12.140625" style="2" customWidth="1"/>
    <col min="10245" max="10245" width="16.7109375" style="2" customWidth="1"/>
    <col min="10246" max="10249" width="13.140625" style="2" customWidth="1"/>
    <col min="10250" max="10496" width="9.140625" style="2"/>
    <col min="10497" max="10497" width="3.85546875" style="2" customWidth="1"/>
    <col min="10498" max="10498" width="8" style="2" customWidth="1"/>
    <col min="10499" max="10500" width="12.140625" style="2" customWidth="1"/>
    <col min="10501" max="10501" width="16.7109375" style="2" customWidth="1"/>
    <col min="10502" max="10505" width="13.140625" style="2" customWidth="1"/>
    <col min="10506" max="10752" width="9.140625" style="2"/>
    <col min="10753" max="10753" width="3.85546875" style="2" customWidth="1"/>
    <col min="10754" max="10754" width="8" style="2" customWidth="1"/>
    <col min="10755" max="10756" width="12.140625" style="2" customWidth="1"/>
    <col min="10757" max="10757" width="16.7109375" style="2" customWidth="1"/>
    <col min="10758" max="10761" width="13.140625" style="2" customWidth="1"/>
    <col min="10762" max="11008" width="9.140625" style="2"/>
    <col min="11009" max="11009" width="3.85546875" style="2" customWidth="1"/>
    <col min="11010" max="11010" width="8" style="2" customWidth="1"/>
    <col min="11011" max="11012" width="12.140625" style="2" customWidth="1"/>
    <col min="11013" max="11013" width="16.7109375" style="2" customWidth="1"/>
    <col min="11014" max="11017" width="13.140625" style="2" customWidth="1"/>
    <col min="11018" max="11264" width="9.140625" style="2"/>
    <col min="11265" max="11265" width="3.85546875" style="2" customWidth="1"/>
    <col min="11266" max="11266" width="8" style="2" customWidth="1"/>
    <col min="11267" max="11268" width="12.140625" style="2" customWidth="1"/>
    <col min="11269" max="11269" width="16.7109375" style="2" customWidth="1"/>
    <col min="11270" max="11273" width="13.140625" style="2" customWidth="1"/>
    <col min="11274" max="11520" width="9.140625" style="2"/>
    <col min="11521" max="11521" width="3.85546875" style="2" customWidth="1"/>
    <col min="11522" max="11522" width="8" style="2" customWidth="1"/>
    <col min="11523" max="11524" width="12.140625" style="2" customWidth="1"/>
    <col min="11525" max="11525" width="16.7109375" style="2" customWidth="1"/>
    <col min="11526" max="11529" width="13.140625" style="2" customWidth="1"/>
    <col min="11530" max="11776" width="9.140625" style="2"/>
    <col min="11777" max="11777" width="3.85546875" style="2" customWidth="1"/>
    <col min="11778" max="11778" width="8" style="2" customWidth="1"/>
    <col min="11779" max="11780" width="12.140625" style="2" customWidth="1"/>
    <col min="11781" max="11781" width="16.7109375" style="2" customWidth="1"/>
    <col min="11782" max="11785" width="13.140625" style="2" customWidth="1"/>
    <col min="11786" max="12032" width="9.140625" style="2"/>
    <col min="12033" max="12033" width="3.85546875" style="2" customWidth="1"/>
    <col min="12034" max="12034" width="8" style="2" customWidth="1"/>
    <col min="12035" max="12036" width="12.140625" style="2" customWidth="1"/>
    <col min="12037" max="12037" width="16.7109375" style="2" customWidth="1"/>
    <col min="12038" max="12041" width="13.140625" style="2" customWidth="1"/>
    <col min="12042" max="12288" width="9.140625" style="2"/>
    <col min="12289" max="12289" width="3.85546875" style="2" customWidth="1"/>
    <col min="12290" max="12290" width="8" style="2" customWidth="1"/>
    <col min="12291" max="12292" width="12.140625" style="2" customWidth="1"/>
    <col min="12293" max="12293" width="16.7109375" style="2" customWidth="1"/>
    <col min="12294" max="12297" width="13.140625" style="2" customWidth="1"/>
    <col min="12298" max="12544" width="9.140625" style="2"/>
    <col min="12545" max="12545" width="3.85546875" style="2" customWidth="1"/>
    <col min="12546" max="12546" width="8" style="2" customWidth="1"/>
    <col min="12547" max="12548" width="12.140625" style="2" customWidth="1"/>
    <col min="12549" max="12549" width="16.7109375" style="2" customWidth="1"/>
    <col min="12550" max="12553" width="13.140625" style="2" customWidth="1"/>
    <col min="12554" max="12800" width="9.140625" style="2"/>
    <col min="12801" max="12801" width="3.85546875" style="2" customWidth="1"/>
    <col min="12802" max="12802" width="8" style="2" customWidth="1"/>
    <col min="12803" max="12804" width="12.140625" style="2" customWidth="1"/>
    <col min="12805" max="12805" width="16.7109375" style="2" customWidth="1"/>
    <col min="12806" max="12809" width="13.140625" style="2" customWidth="1"/>
    <col min="12810" max="13056" width="9.140625" style="2"/>
    <col min="13057" max="13057" width="3.85546875" style="2" customWidth="1"/>
    <col min="13058" max="13058" width="8" style="2" customWidth="1"/>
    <col min="13059" max="13060" width="12.140625" style="2" customWidth="1"/>
    <col min="13061" max="13061" width="16.7109375" style="2" customWidth="1"/>
    <col min="13062" max="13065" width="13.140625" style="2" customWidth="1"/>
    <col min="13066" max="13312" width="9.140625" style="2"/>
    <col min="13313" max="13313" width="3.85546875" style="2" customWidth="1"/>
    <col min="13314" max="13314" width="8" style="2" customWidth="1"/>
    <col min="13315" max="13316" width="12.140625" style="2" customWidth="1"/>
    <col min="13317" max="13317" width="16.7109375" style="2" customWidth="1"/>
    <col min="13318" max="13321" width="13.140625" style="2" customWidth="1"/>
    <col min="13322" max="13568" width="9.140625" style="2"/>
    <col min="13569" max="13569" width="3.85546875" style="2" customWidth="1"/>
    <col min="13570" max="13570" width="8" style="2" customWidth="1"/>
    <col min="13571" max="13572" width="12.140625" style="2" customWidth="1"/>
    <col min="13573" max="13573" width="16.7109375" style="2" customWidth="1"/>
    <col min="13574" max="13577" width="13.140625" style="2" customWidth="1"/>
    <col min="13578" max="13824" width="9.140625" style="2"/>
    <col min="13825" max="13825" width="3.85546875" style="2" customWidth="1"/>
    <col min="13826" max="13826" width="8" style="2" customWidth="1"/>
    <col min="13827" max="13828" width="12.140625" style="2" customWidth="1"/>
    <col min="13829" max="13829" width="16.7109375" style="2" customWidth="1"/>
    <col min="13830" max="13833" width="13.140625" style="2" customWidth="1"/>
    <col min="13834" max="14080" width="9.140625" style="2"/>
    <col min="14081" max="14081" width="3.85546875" style="2" customWidth="1"/>
    <col min="14082" max="14082" width="8" style="2" customWidth="1"/>
    <col min="14083" max="14084" width="12.140625" style="2" customWidth="1"/>
    <col min="14085" max="14085" width="16.7109375" style="2" customWidth="1"/>
    <col min="14086" max="14089" width="13.140625" style="2" customWidth="1"/>
    <col min="14090" max="14336" width="9.140625" style="2"/>
    <col min="14337" max="14337" width="3.85546875" style="2" customWidth="1"/>
    <col min="14338" max="14338" width="8" style="2" customWidth="1"/>
    <col min="14339" max="14340" width="12.140625" style="2" customWidth="1"/>
    <col min="14341" max="14341" width="16.7109375" style="2" customWidth="1"/>
    <col min="14342" max="14345" width="13.140625" style="2" customWidth="1"/>
    <col min="14346" max="14592" width="9.140625" style="2"/>
    <col min="14593" max="14593" width="3.85546875" style="2" customWidth="1"/>
    <col min="14594" max="14594" width="8" style="2" customWidth="1"/>
    <col min="14595" max="14596" width="12.140625" style="2" customWidth="1"/>
    <col min="14597" max="14597" width="16.7109375" style="2" customWidth="1"/>
    <col min="14598" max="14601" width="13.140625" style="2" customWidth="1"/>
    <col min="14602" max="14848" width="9.140625" style="2"/>
    <col min="14849" max="14849" width="3.85546875" style="2" customWidth="1"/>
    <col min="14850" max="14850" width="8" style="2" customWidth="1"/>
    <col min="14851" max="14852" width="12.140625" style="2" customWidth="1"/>
    <col min="14853" max="14853" width="16.7109375" style="2" customWidth="1"/>
    <col min="14854" max="14857" width="13.140625" style="2" customWidth="1"/>
    <col min="14858" max="15104" width="9.140625" style="2"/>
    <col min="15105" max="15105" width="3.85546875" style="2" customWidth="1"/>
    <col min="15106" max="15106" width="8" style="2" customWidth="1"/>
    <col min="15107" max="15108" width="12.140625" style="2" customWidth="1"/>
    <col min="15109" max="15109" width="16.7109375" style="2" customWidth="1"/>
    <col min="15110" max="15113" width="13.140625" style="2" customWidth="1"/>
    <col min="15114" max="15360" width="9.140625" style="2"/>
    <col min="15361" max="15361" width="3.85546875" style="2" customWidth="1"/>
    <col min="15362" max="15362" width="8" style="2" customWidth="1"/>
    <col min="15363" max="15364" width="12.140625" style="2" customWidth="1"/>
    <col min="15365" max="15365" width="16.7109375" style="2" customWidth="1"/>
    <col min="15366" max="15369" width="13.140625" style="2" customWidth="1"/>
    <col min="15370" max="15616" width="9.140625" style="2"/>
    <col min="15617" max="15617" width="3.85546875" style="2" customWidth="1"/>
    <col min="15618" max="15618" width="8" style="2" customWidth="1"/>
    <col min="15619" max="15620" width="12.140625" style="2" customWidth="1"/>
    <col min="15621" max="15621" width="16.7109375" style="2" customWidth="1"/>
    <col min="15622" max="15625" width="13.140625" style="2" customWidth="1"/>
    <col min="15626" max="15872" width="9.140625" style="2"/>
    <col min="15873" max="15873" width="3.85546875" style="2" customWidth="1"/>
    <col min="15874" max="15874" width="8" style="2" customWidth="1"/>
    <col min="15875" max="15876" width="12.140625" style="2" customWidth="1"/>
    <col min="15877" max="15877" width="16.7109375" style="2" customWidth="1"/>
    <col min="15878" max="15881" width="13.140625" style="2" customWidth="1"/>
    <col min="15882" max="16128" width="9.140625" style="2"/>
    <col min="16129" max="16129" width="3.85546875" style="2" customWidth="1"/>
    <col min="16130" max="16130" width="8" style="2" customWidth="1"/>
    <col min="16131" max="16132" width="12.140625" style="2" customWidth="1"/>
    <col min="16133" max="16133" width="16.7109375" style="2" customWidth="1"/>
    <col min="16134" max="16137" width="13.140625" style="2" customWidth="1"/>
    <col min="16138" max="16384" width="9.140625" style="2"/>
  </cols>
  <sheetData>
    <row r="1" spans="1:10" ht="38.25" customHeight="1" x14ac:dyDescent="0.25">
      <c r="A1" s="166" t="str">
        <f>+[5]copertina!D9</f>
        <v>COMUNE DI RANZANICO</v>
      </c>
      <c r="B1" s="166"/>
      <c r="C1" s="167"/>
      <c r="D1" s="167"/>
      <c r="E1" s="167"/>
      <c r="F1" s="167"/>
      <c r="G1" s="167"/>
      <c r="H1" s="167"/>
      <c r="I1" s="167"/>
      <c r="J1" s="1" t="s">
        <v>0</v>
      </c>
    </row>
    <row r="2" spans="1:10" x14ac:dyDescent="0.25">
      <c r="A2" s="3"/>
      <c r="B2" s="3"/>
    </row>
    <row r="3" spans="1:10" x14ac:dyDescent="0.25">
      <c r="A3" s="4"/>
      <c r="B3" s="4"/>
    </row>
    <row r="4" spans="1:10" x14ac:dyDescent="0.25">
      <c r="A4" s="5"/>
      <c r="B4" s="5"/>
    </row>
    <row r="5" spans="1:10" x14ac:dyDescent="0.25">
      <c r="A5" s="6"/>
      <c r="B5" s="6"/>
    </row>
    <row r="6" spans="1:10" ht="15.75" x14ac:dyDescent="0.25">
      <c r="A6" s="7"/>
      <c r="B6" s="7"/>
    </row>
    <row r="7" spans="1:10" x14ac:dyDescent="0.25">
      <c r="A7" s="8" t="s">
        <v>1</v>
      </c>
      <c r="B7" s="8"/>
    </row>
    <row r="8" spans="1:10" ht="15.75" x14ac:dyDescent="0.25">
      <c r="A8" s="9" t="s">
        <v>0</v>
      </c>
      <c r="B8" s="9"/>
    </row>
    <row r="9" spans="1:10" ht="15.75" x14ac:dyDescent="0.25">
      <c r="A9" s="9" t="s">
        <v>0</v>
      </c>
      <c r="B9" s="9"/>
    </row>
    <row r="10" spans="1:10" ht="15.75" x14ac:dyDescent="0.25">
      <c r="A10" s="9" t="s">
        <v>0</v>
      </c>
      <c r="B10" s="9"/>
    </row>
    <row r="11" spans="1:10" ht="15.75" x14ac:dyDescent="0.25">
      <c r="A11" s="9" t="s">
        <v>0</v>
      </c>
      <c r="B11" s="9"/>
    </row>
    <row r="12" spans="1:10" ht="15.75" x14ac:dyDescent="0.25">
      <c r="A12" s="9" t="s">
        <v>0</v>
      </c>
      <c r="B12" s="9"/>
    </row>
    <row r="13" spans="1:10" ht="15.75" x14ac:dyDescent="0.25">
      <c r="A13" s="9" t="s">
        <v>0</v>
      </c>
      <c r="B13" s="9"/>
    </row>
    <row r="14" spans="1:10" ht="15.75" x14ac:dyDescent="0.25">
      <c r="A14" s="9" t="s">
        <v>0</v>
      </c>
      <c r="B14" s="9"/>
    </row>
    <row r="15" spans="1:10" ht="15.75" x14ac:dyDescent="0.25">
      <c r="A15" s="9" t="s">
        <v>0</v>
      </c>
      <c r="B15" s="9"/>
    </row>
    <row r="16" spans="1:10" ht="15.75" x14ac:dyDescent="0.25">
      <c r="A16" s="9" t="s">
        <v>0</v>
      </c>
      <c r="B16" s="9"/>
    </row>
    <row r="17" spans="1:9" ht="15.75" x14ac:dyDescent="0.25">
      <c r="A17" s="9" t="s">
        <v>0</v>
      </c>
      <c r="B17" s="9"/>
    </row>
    <row r="18" spans="1:9" ht="15.75" x14ac:dyDescent="0.25">
      <c r="A18" s="9" t="s">
        <v>0</v>
      </c>
      <c r="B18" s="9"/>
    </row>
    <row r="19" spans="1:9" ht="15.75" x14ac:dyDescent="0.25">
      <c r="A19" s="9" t="s">
        <v>0</v>
      </c>
      <c r="B19" s="9"/>
    </row>
    <row r="20" spans="1:9" ht="15.75" x14ac:dyDescent="0.25">
      <c r="A20" s="9" t="s">
        <v>0</v>
      </c>
      <c r="B20" s="9"/>
    </row>
    <row r="21" spans="1:9" ht="26.25" x14ac:dyDescent="0.25">
      <c r="A21" s="168" t="s">
        <v>2</v>
      </c>
      <c r="B21" s="168"/>
      <c r="C21" s="169"/>
      <c r="D21" s="169"/>
      <c r="E21" s="169"/>
      <c r="F21" s="169"/>
      <c r="G21" s="169"/>
      <c r="H21" s="169"/>
      <c r="I21" s="169"/>
    </row>
    <row r="22" spans="1:9" ht="26.25" x14ac:dyDescent="0.25">
      <c r="A22" s="168" t="s">
        <v>3</v>
      </c>
      <c r="B22" s="168"/>
      <c r="C22" s="169"/>
      <c r="D22" s="169"/>
      <c r="E22" s="169"/>
      <c r="F22" s="169"/>
      <c r="G22" s="169"/>
      <c r="H22" s="169"/>
      <c r="I22" s="169"/>
    </row>
    <row r="23" spans="1:9" ht="15.75" x14ac:dyDescent="0.25">
      <c r="A23" s="9" t="s">
        <v>0</v>
      </c>
      <c r="B23" s="9"/>
    </row>
    <row r="24" spans="1:9" ht="15.75" x14ac:dyDescent="0.25">
      <c r="A24" s="9" t="s">
        <v>0</v>
      </c>
      <c r="B24" s="9"/>
    </row>
    <row r="25" spans="1:9" ht="15.75" x14ac:dyDescent="0.25">
      <c r="A25" s="9" t="s">
        <v>0</v>
      </c>
      <c r="B25" s="9"/>
    </row>
    <row r="26" spans="1:9" ht="15.75" x14ac:dyDescent="0.25">
      <c r="A26" s="9" t="s">
        <v>0</v>
      </c>
      <c r="B26" s="9"/>
    </row>
    <row r="27" spans="1:9" ht="15.75" x14ac:dyDescent="0.25">
      <c r="A27" s="9" t="s">
        <v>0</v>
      </c>
      <c r="B27" s="9"/>
    </row>
    <row r="28" spans="1:9" ht="15.75" x14ac:dyDescent="0.25">
      <c r="A28" s="9" t="s">
        <v>0</v>
      </c>
      <c r="B28" s="9"/>
    </row>
    <row r="29" spans="1:9" ht="15.75" x14ac:dyDescent="0.25">
      <c r="A29" s="9" t="s">
        <v>0</v>
      </c>
      <c r="B29" s="9"/>
    </row>
    <row r="30" spans="1:9" ht="15.75" x14ac:dyDescent="0.25">
      <c r="A30" s="9" t="s">
        <v>0</v>
      </c>
      <c r="B30" s="9"/>
    </row>
    <row r="31" spans="1:9" ht="15.75" x14ac:dyDescent="0.25">
      <c r="A31" s="9" t="s">
        <v>0</v>
      </c>
      <c r="B31" s="9"/>
    </row>
    <row r="32" spans="1:9" ht="15.75" x14ac:dyDescent="0.25">
      <c r="A32" s="9" t="s">
        <v>0</v>
      </c>
      <c r="B32" s="9"/>
    </row>
    <row r="33" spans="1:11" ht="15.75" x14ac:dyDescent="0.25">
      <c r="A33" s="9" t="s">
        <v>4</v>
      </c>
      <c r="B33" s="9"/>
    </row>
    <row r="34" spans="1:11" ht="15.75" x14ac:dyDescent="0.25">
      <c r="A34" s="9" t="s">
        <v>0</v>
      </c>
      <c r="B34" s="9"/>
    </row>
    <row r="36" spans="1:11" ht="55.5" customHeight="1" x14ac:dyDescent="0.25">
      <c r="A36" s="170" t="s">
        <v>5</v>
      </c>
      <c r="B36" s="170"/>
      <c r="C36" s="170"/>
      <c r="D36" s="170"/>
      <c r="E36" s="170"/>
      <c r="F36" s="170"/>
      <c r="G36" s="170"/>
      <c r="H36" s="170"/>
      <c r="I36" s="170"/>
      <c r="J36" s="10"/>
      <c r="K36" s="1"/>
    </row>
    <row r="37" spans="1:11" ht="49.5" customHeight="1" x14ac:dyDescent="0.25">
      <c r="A37" s="170" t="s">
        <v>6</v>
      </c>
      <c r="B37" s="170"/>
      <c r="C37" s="170"/>
      <c r="D37" s="170"/>
      <c r="E37" s="170"/>
      <c r="F37" s="170"/>
      <c r="G37" s="170"/>
      <c r="H37" s="170"/>
      <c r="I37" s="170"/>
      <c r="J37" s="10"/>
      <c r="K37" s="1"/>
    </row>
    <row r="38" spans="1:11" ht="16.5" customHeight="1" x14ac:dyDescent="0.25">
      <c r="A38" s="170" t="s">
        <v>7</v>
      </c>
      <c r="B38" s="170"/>
      <c r="C38" s="170"/>
      <c r="D38" s="170"/>
      <c r="E38" s="170"/>
      <c r="F38" s="170"/>
      <c r="G38" s="170"/>
      <c r="H38" s="170"/>
      <c r="I38" s="170"/>
      <c r="J38" s="10"/>
      <c r="K38" s="1"/>
    </row>
    <row r="39" spans="1:11" ht="33.75" customHeight="1" x14ac:dyDescent="0.25">
      <c r="A39" s="170" t="s">
        <v>8</v>
      </c>
      <c r="B39" s="170"/>
      <c r="C39" s="170"/>
      <c r="D39" s="170"/>
      <c r="E39" s="170"/>
      <c r="F39" s="170"/>
      <c r="G39" s="170"/>
      <c r="H39" s="170"/>
      <c r="I39" s="170"/>
      <c r="J39" s="10"/>
      <c r="K39" s="1"/>
    </row>
    <row r="40" spans="1:11" ht="33.75" customHeight="1" x14ac:dyDescent="0.25">
      <c r="A40" s="170" t="s">
        <v>9</v>
      </c>
      <c r="B40" s="170"/>
      <c r="C40" s="170"/>
      <c r="D40" s="170"/>
      <c r="E40" s="170"/>
      <c r="F40" s="170"/>
      <c r="G40" s="170"/>
      <c r="H40" s="170"/>
      <c r="I40" s="170"/>
      <c r="J40" s="10"/>
      <c r="K40" s="1"/>
    </row>
    <row r="41" spans="1:11" ht="36.75" customHeight="1" x14ac:dyDescent="0.25">
      <c r="A41" s="170" t="s">
        <v>10</v>
      </c>
      <c r="B41" s="170"/>
      <c r="C41" s="170"/>
      <c r="D41" s="170"/>
      <c r="E41" s="170"/>
      <c r="F41" s="170"/>
      <c r="G41" s="170"/>
      <c r="H41" s="170"/>
      <c r="I41" s="170"/>
      <c r="J41" s="10"/>
      <c r="K41" s="1"/>
    </row>
    <row r="42" spans="1:11" ht="9" customHeight="1" x14ac:dyDescent="0.25">
      <c r="A42" s="11" t="s">
        <v>0</v>
      </c>
      <c r="B42" s="11"/>
      <c r="C42" s="12"/>
      <c r="D42" s="12"/>
      <c r="E42" s="12"/>
      <c r="F42" s="12"/>
      <c r="G42" s="12"/>
      <c r="H42" s="12"/>
      <c r="I42" s="12"/>
      <c r="J42" s="12"/>
      <c r="K42" s="1"/>
    </row>
    <row r="43" spans="1:11" ht="51.75" customHeight="1" x14ac:dyDescent="0.25">
      <c r="A43" s="185" t="s">
        <v>11</v>
      </c>
      <c r="B43" s="185"/>
      <c r="C43" s="185"/>
      <c r="D43" s="185"/>
      <c r="E43" s="185"/>
      <c r="F43" s="185"/>
      <c r="G43" s="185"/>
      <c r="H43" s="185"/>
      <c r="I43" s="185"/>
      <c r="J43" s="13"/>
      <c r="K43" s="1"/>
    </row>
    <row r="44" spans="1:11" ht="6.75" customHeight="1" x14ac:dyDescent="0.25">
      <c r="A44" s="11" t="s">
        <v>0</v>
      </c>
      <c r="B44" s="11"/>
      <c r="C44" s="12"/>
      <c r="D44" s="12"/>
      <c r="E44" s="12"/>
      <c r="F44" s="12"/>
      <c r="G44" s="12"/>
      <c r="H44" s="12"/>
      <c r="I44" s="12"/>
      <c r="J44" s="12"/>
      <c r="K44" s="1"/>
    </row>
    <row r="45" spans="1:11" ht="35.25" customHeight="1" x14ac:dyDescent="0.25">
      <c r="A45" s="170" t="s">
        <v>12</v>
      </c>
      <c r="B45" s="170"/>
      <c r="C45" s="170"/>
      <c r="D45" s="170"/>
      <c r="E45" s="170"/>
      <c r="F45" s="170"/>
      <c r="G45" s="170"/>
      <c r="H45" s="170"/>
      <c r="I45" s="170"/>
      <c r="J45" s="10"/>
      <c r="K45" s="1"/>
    </row>
    <row r="46" spans="1:11" ht="71.25" customHeight="1" x14ac:dyDescent="0.25">
      <c r="A46" s="170" t="s">
        <v>13</v>
      </c>
      <c r="B46" s="170"/>
      <c r="C46" s="170"/>
      <c r="D46" s="170"/>
      <c r="E46" s="170"/>
      <c r="F46" s="170"/>
      <c r="G46" s="170"/>
      <c r="H46" s="170"/>
      <c r="I46" s="170"/>
      <c r="J46" s="10"/>
      <c r="K46" s="1"/>
    </row>
    <row r="47" spans="1:11" ht="93" customHeight="1" x14ac:dyDescent="0.25">
      <c r="A47" s="170" t="s">
        <v>14</v>
      </c>
      <c r="B47" s="170"/>
      <c r="C47" s="170"/>
      <c r="D47" s="170"/>
      <c r="E47" s="170"/>
      <c r="F47" s="170"/>
      <c r="G47" s="170"/>
      <c r="H47" s="170"/>
      <c r="I47" s="170"/>
      <c r="J47" s="10"/>
      <c r="K47" s="1"/>
    </row>
    <row r="48" spans="1:11" ht="14.25" customHeight="1" x14ac:dyDescent="0.25">
      <c r="A48" s="171"/>
      <c r="B48" s="171"/>
      <c r="C48" s="172"/>
      <c r="D48" s="172"/>
      <c r="E48" s="172"/>
      <c r="F48" s="172"/>
      <c r="G48" s="172"/>
      <c r="H48" s="172"/>
      <c r="I48" s="172"/>
    </row>
    <row r="49" spans="1:10" x14ac:dyDescent="0.25">
      <c r="A49" s="173" t="s">
        <v>15</v>
      </c>
      <c r="B49" s="174"/>
      <c r="C49" s="174"/>
      <c r="D49" s="174"/>
      <c r="E49" s="174"/>
      <c r="F49" s="174"/>
      <c r="G49" s="174"/>
      <c r="H49" s="174"/>
      <c r="I49" s="175"/>
    </row>
    <row r="50" spans="1:10" ht="15" customHeight="1" x14ac:dyDescent="0.25">
      <c r="A50" s="176" t="s">
        <v>16</v>
      </c>
      <c r="B50" s="177"/>
      <c r="C50" s="180" t="s">
        <v>17</v>
      </c>
      <c r="D50" s="180"/>
      <c r="E50" s="180"/>
      <c r="F50" s="14"/>
      <c r="G50" s="15"/>
      <c r="H50" s="15"/>
      <c r="I50" s="16"/>
    </row>
    <row r="51" spans="1:10" ht="22.5" x14ac:dyDescent="0.25">
      <c r="A51" s="178"/>
      <c r="B51" s="179"/>
      <c r="C51" s="181"/>
      <c r="D51" s="181"/>
      <c r="E51" s="181"/>
      <c r="F51" s="17" t="s">
        <v>18</v>
      </c>
      <c r="G51" s="18" t="s">
        <v>19</v>
      </c>
      <c r="H51" s="18" t="s">
        <v>20</v>
      </c>
      <c r="I51" s="18" t="s">
        <v>20</v>
      </c>
    </row>
    <row r="52" spans="1:10" s="21" customFormat="1" ht="21" customHeight="1" x14ac:dyDescent="0.25">
      <c r="A52" s="182"/>
      <c r="B52" s="183"/>
      <c r="C52" s="184" t="s">
        <v>21</v>
      </c>
      <c r="D52" s="184"/>
      <c r="E52" s="184"/>
      <c r="F52" s="19">
        <f>[5]PAREGGIO!C4</f>
        <v>13005.83</v>
      </c>
      <c r="G52" s="19">
        <f>[5]PAREGGIO!E4</f>
        <v>0</v>
      </c>
      <c r="H52" s="19">
        <f>[5]PAREGGIO!F4</f>
        <v>0</v>
      </c>
      <c r="I52" s="19">
        <f>[5]PAREGGIO!G4</f>
        <v>0</v>
      </c>
      <c r="J52" s="20"/>
    </row>
    <row r="53" spans="1:10" s="21" customFormat="1" ht="21" customHeight="1" x14ac:dyDescent="0.25">
      <c r="A53" s="182"/>
      <c r="B53" s="183"/>
      <c r="C53" s="184" t="s">
        <v>22</v>
      </c>
      <c r="D53" s="184"/>
      <c r="E53" s="184"/>
      <c r="F53" s="19">
        <f>[5]PAREGGIO!C5</f>
        <v>456966.7</v>
      </c>
      <c r="G53" s="19">
        <f>[5]PAREGGIO!E5</f>
        <v>0</v>
      </c>
      <c r="H53" s="19">
        <f>[5]PAREGGIO!F5</f>
        <v>0</v>
      </c>
      <c r="I53" s="19">
        <f>[5]PAREGGIO!G5</f>
        <v>0</v>
      </c>
      <c r="J53" s="20"/>
    </row>
    <row r="54" spans="1:10" s="21" customFormat="1" ht="21" customHeight="1" x14ac:dyDescent="0.25">
      <c r="A54" s="182"/>
      <c r="B54" s="183"/>
      <c r="C54" s="184" t="s">
        <v>23</v>
      </c>
      <c r="D54" s="184"/>
      <c r="E54" s="184"/>
      <c r="F54" s="19">
        <f>[5]PAREGGIO!C3</f>
        <v>40000</v>
      </c>
      <c r="G54" s="19">
        <f>[5]PAREGGIO!E3</f>
        <v>0</v>
      </c>
      <c r="H54" s="19">
        <f>[5]PAREGGIO!F3</f>
        <v>0</v>
      </c>
      <c r="I54" s="19">
        <f>[5]PAREGGIO!G3</f>
        <v>0</v>
      </c>
      <c r="J54" s="20"/>
    </row>
    <row r="55" spans="1:10" s="21" customFormat="1" ht="21" customHeight="1" x14ac:dyDescent="0.25">
      <c r="A55" s="182"/>
      <c r="B55" s="183"/>
      <c r="C55" s="188" t="s">
        <v>24</v>
      </c>
      <c r="D55" s="188"/>
      <c r="E55" s="188"/>
      <c r="F55" s="22">
        <v>0</v>
      </c>
      <c r="G55" s="22">
        <v>0</v>
      </c>
      <c r="H55" s="23">
        <v>0</v>
      </c>
      <c r="I55" s="23">
        <v>0</v>
      </c>
      <c r="J55" s="20"/>
    </row>
    <row r="56" spans="1:10" s="21" customFormat="1" ht="21" customHeight="1" x14ac:dyDescent="0.25">
      <c r="A56" s="186">
        <v>1</v>
      </c>
      <c r="B56" s="187"/>
      <c r="C56" s="184" t="s">
        <v>25</v>
      </c>
      <c r="D56" s="184"/>
      <c r="E56" s="184"/>
      <c r="F56" s="24">
        <f>[5]PAREGGIO!C7</f>
        <v>826800</v>
      </c>
      <c r="G56" s="24">
        <f>[5]PAREGGIO!E7</f>
        <v>838800</v>
      </c>
      <c r="H56" s="24">
        <f>[5]PAREGGIO!F7</f>
        <v>831550</v>
      </c>
      <c r="I56" s="24">
        <f>[5]PAREGGIO!G7</f>
        <v>828550</v>
      </c>
      <c r="J56" s="20"/>
    </row>
    <row r="57" spans="1:10" s="21" customFormat="1" ht="21" customHeight="1" x14ac:dyDescent="0.25">
      <c r="A57" s="186">
        <v>2</v>
      </c>
      <c r="B57" s="187"/>
      <c r="C57" s="184" t="s">
        <v>26</v>
      </c>
      <c r="D57" s="184"/>
      <c r="E57" s="184"/>
      <c r="F57" s="24">
        <f>[5]PAREGGIO!C8</f>
        <v>14700</v>
      </c>
      <c r="G57" s="24">
        <f>[5]PAREGGIO!E8</f>
        <v>16300</v>
      </c>
      <c r="H57" s="24">
        <f>[5]PAREGGIO!F8</f>
        <v>16300</v>
      </c>
      <c r="I57" s="24">
        <f>[5]PAREGGIO!G8</f>
        <v>16300</v>
      </c>
      <c r="J57" s="20"/>
    </row>
    <row r="58" spans="1:10" s="21" customFormat="1" ht="21" customHeight="1" x14ac:dyDescent="0.25">
      <c r="A58" s="186">
        <v>3</v>
      </c>
      <c r="B58" s="187"/>
      <c r="C58" s="184" t="s">
        <v>27</v>
      </c>
      <c r="D58" s="184"/>
      <c r="E58" s="184"/>
      <c r="F58" s="24">
        <f>[5]PAREGGIO!C9</f>
        <v>190269</v>
      </c>
      <c r="G58" s="24">
        <f>[5]PAREGGIO!E9</f>
        <v>174660</v>
      </c>
      <c r="H58" s="24">
        <f>[5]PAREGGIO!F9</f>
        <v>174950</v>
      </c>
      <c r="I58" s="24">
        <f>[5]PAREGGIO!G9</f>
        <v>176050</v>
      </c>
      <c r="J58" s="20"/>
    </row>
    <row r="59" spans="1:10" s="21" customFormat="1" ht="21" customHeight="1" x14ac:dyDescent="0.25">
      <c r="A59" s="186">
        <v>4</v>
      </c>
      <c r="B59" s="187"/>
      <c r="C59" s="184" t="s">
        <v>28</v>
      </c>
      <c r="D59" s="184"/>
      <c r="E59" s="184"/>
      <c r="F59" s="24">
        <f>[5]PAREGGIO!C10</f>
        <v>188748</v>
      </c>
      <c r="G59" s="24">
        <f>[5]PAREGGIO!E10</f>
        <v>134400</v>
      </c>
      <c r="H59" s="24">
        <f>[5]PAREGGIO!F10</f>
        <v>75000</v>
      </c>
      <c r="I59" s="24">
        <f>[5]PAREGGIO!G10</f>
        <v>75000</v>
      </c>
      <c r="J59" s="20"/>
    </row>
    <row r="60" spans="1:10" s="21" customFormat="1" ht="21" customHeight="1" x14ac:dyDescent="0.25">
      <c r="A60" s="186">
        <v>5</v>
      </c>
      <c r="B60" s="187"/>
      <c r="C60" s="184" t="s">
        <v>29</v>
      </c>
      <c r="D60" s="184"/>
      <c r="E60" s="184"/>
      <c r="F60" s="24">
        <f>[5]PAREGGIO!C11</f>
        <v>0</v>
      </c>
      <c r="G60" s="24">
        <f>[5]PAREGGIO!E11</f>
        <v>0</v>
      </c>
      <c r="H60" s="24">
        <f>[5]PAREGGIO!F11</f>
        <v>0</v>
      </c>
      <c r="I60" s="24">
        <f>[5]PAREGGIO!G11</f>
        <v>0</v>
      </c>
      <c r="J60" s="20"/>
    </row>
    <row r="61" spans="1:10" s="21" customFormat="1" ht="21" customHeight="1" x14ac:dyDescent="0.25">
      <c r="A61" s="186">
        <v>6</v>
      </c>
      <c r="B61" s="187"/>
      <c r="C61" s="184" t="s">
        <v>30</v>
      </c>
      <c r="D61" s="184"/>
      <c r="E61" s="184"/>
      <c r="F61" s="24">
        <f>[5]PAREGGIO!C12</f>
        <v>0</v>
      </c>
      <c r="G61" s="24">
        <f>[5]PAREGGIO!E12</f>
        <v>0</v>
      </c>
      <c r="H61" s="24">
        <f>[5]PAREGGIO!F12</f>
        <v>0</v>
      </c>
      <c r="I61" s="24">
        <f>[5]PAREGGIO!G12</f>
        <v>0</v>
      </c>
      <c r="J61" s="20"/>
    </row>
    <row r="62" spans="1:10" s="21" customFormat="1" ht="21" customHeight="1" x14ac:dyDescent="0.25">
      <c r="A62" s="186">
        <v>7</v>
      </c>
      <c r="B62" s="187"/>
      <c r="C62" s="184" t="s">
        <v>31</v>
      </c>
      <c r="D62" s="184"/>
      <c r="E62" s="184"/>
      <c r="F62" s="24">
        <f>[5]PAREGGIO!C13</f>
        <v>0</v>
      </c>
      <c r="G62" s="24">
        <f>[5]PAREGGIO!E13</f>
        <v>0</v>
      </c>
      <c r="H62" s="24">
        <f>[5]PAREGGIO!F13</f>
        <v>0</v>
      </c>
      <c r="I62" s="24">
        <f>[5]PAREGGIO!G13</f>
        <v>0</v>
      </c>
      <c r="J62" s="20"/>
    </row>
    <row r="63" spans="1:10" s="21" customFormat="1" ht="21" customHeight="1" x14ac:dyDescent="0.25">
      <c r="A63" s="186">
        <v>9</v>
      </c>
      <c r="B63" s="187"/>
      <c r="C63" s="184" t="s">
        <v>32</v>
      </c>
      <c r="D63" s="184"/>
      <c r="E63" s="184"/>
      <c r="F63" s="24">
        <f>[5]PAREGGIO!C14</f>
        <v>420750</v>
      </c>
      <c r="G63" s="24">
        <f>[5]PAREGGIO!E14</f>
        <v>414750</v>
      </c>
      <c r="H63" s="24">
        <f>[5]PAREGGIO!F14</f>
        <v>414750</v>
      </c>
      <c r="I63" s="24">
        <f>[5]PAREGGIO!G14</f>
        <v>414750</v>
      </c>
      <c r="J63" s="20"/>
    </row>
    <row r="64" spans="1:10" s="21" customFormat="1" ht="21" customHeight="1" x14ac:dyDescent="0.25">
      <c r="A64" s="189"/>
      <c r="B64" s="190"/>
      <c r="C64" s="191" t="s">
        <v>33</v>
      </c>
      <c r="D64" s="191"/>
      <c r="E64" s="191"/>
      <c r="F64" s="25">
        <f>SUM(F52:F63)</f>
        <v>2151239.5300000003</v>
      </c>
      <c r="G64" s="25">
        <f>SUM(G52:G63)</f>
        <v>1578910</v>
      </c>
      <c r="H64" s="25">
        <f>SUM(H52:H63)</f>
        <v>1512550</v>
      </c>
      <c r="I64" s="25">
        <f>SUM(I52:I63)</f>
        <v>1510650</v>
      </c>
      <c r="J64" s="20"/>
    </row>
    <row r="65" spans="1:16" ht="15.75" x14ac:dyDescent="0.25">
      <c r="A65" s="9" t="s">
        <v>0</v>
      </c>
      <c r="B65" s="9"/>
    </row>
    <row r="66" spans="1:16" ht="15.75" hidden="1" x14ac:dyDescent="0.25">
      <c r="A66" s="200" t="s">
        <v>34</v>
      </c>
      <c r="B66" s="200"/>
      <c r="C66" s="200"/>
      <c r="D66" s="200"/>
      <c r="E66" s="200"/>
      <c r="J66" s="2"/>
      <c r="K66" s="1"/>
    </row>
    <row r="67" spans="1:16" ht="9.75" hidden="1" customHeight="1" x14ac:dyDescent="0.25">
      <c r="A67" s="26"/>
      <c r="B67" s="26"/>
      <c r="C67" s="26"/>
      <c r="D67" s="26"/>
      <c r="E67" s="26"/>
      <c r="J67" s="2"/>
      <c r="K67" s="1"/>
    </row>
    <row r="68" spans="1:16" ht="47.25" hidden="1" customHeight="1" x14ac:dyDescent="0.25">
      <c r="A68" s="201" t="s">
        <v>35</v>
      </c>
      <c r="B68" s="201"/>
      <c r="C68" s="201"/>
      <c r="D68" s="201"/>
      <c r="E68" s="201"/>
      <c r="F68" s="201"/>
      <c r="G68" s="201"/>
      <c r="H68" s="201"/>
      <c r="I68" s="201"/>
      <c r="J68" s="10"/>
      <c r="K68" s="1"/>
    </row>
    <row r="69" spans="1:16" ht="29.25" hidden="1" customHeight="1" x14ac:dyDescent="0.25">
      <c r="A69" s="202" t="s">
        <v>36</v>
      </c>
      <c r="B69" s="202"/>
      <c r="C69" s="202"/>
      <c r="D69" s="202"/>
      <c r="E69" s="202"/>
      <c r="F69" s="202"/>
      <c r="G69" s="202"/>
      <c r="H69" s="202"/>
      <c r="I69" s="202"/>
      <c r="J69" s="202"/>
      <c r="K69" s="27" t="s">
        <v>37</v>
      </c>
    </row>
    <row r="70" spans="1:16" s="30" customFormat="1" ht="11.25" hidden="1" customHeight="1" x14ac:dyDescent="0.25">
      <c r="A70" s="28"/>
      <c r="B70" s="28"/>
      <c r="C70" s="28"/>
      <c r="D70" s="28"/>
      <c r="E70" s="28"/>
      <c r="F70" s="28"/>
      <c r="G70" s="28"/>
      <c r="H70" s="28"/>
      <c r="I70" s="28"/>
      <c r="J70" s="28"/>
      <c r="K70" s="29"/>
    </row>
    <row r="71" spans="1:16" ht="15.75" customHeight="1" x14ac:dyDescent="0.25">
      <c r="A71" s="203" t="s">
        <v>38</v>
      </c>
      <c r="B71" s="203"/>
      <c r="C71" s="203"/>
      <c r="D71" s="203"/>
      <c r="E71" s="203"/>
      <c r="F71" s="203"/>
      <c r="G71" s="203"/>
      <c r="H71" s="203"/>
      <c r="I71" s="203"/>
    </row>
    <row r="72" spans="1:16" ht="15.75" x14ac:dyDescent="0.25">
      <c r="A72" s="9" t="s">
        <v>0</v>
      </c>
      <c r="B72" s="9"/>
      <c r="I72" s="1"/>
      <c r="J72" s="2"/>
    </row>
    <row r="73" spans="1:16" ht="15.75" customHeight="1" x14ac:dyDescent="0.25">
      <c r="A73" s="9"/>
      <c r="B73" s="9"/>
      <c r="C73" s="204" t="s">
        <v>39</v>
      </c>
      <c r="D73" s="205"/>
      <c r="E73" s="206"/>
      <c r="F73" s="31" t="s">
        <v>40</v>
      </c>
      <c r="G73" s="31" t="s">
        <v>41</v>
      </c>
      <c r="H73" s="31" t="s">
        <v>42</v>
      </c>
      <c r="I73" s="1"/>
      <c r="J73" s="2"/>
    </row>
    <row r="74" spans="1:16" ht="15.75" customHeight="1" x14ac:dyDescent="0.25">
      <c r="A74" s="9"/>
      <c r="B74" s="9"/>
      <c r="C74" s="192" t="s">
        <v>43</v>
      </c>
      <c r="D74" s="193"/>
      <c r="E74" s="194"/>
      <c r="F74" s="32">
        <f>[5]ENTRATA!I24</f>
        <v>838800</v>
      </c>
      <c r="G74" s="32">
        <f>[5]ENTRATA!J24</f>
        <v>831550</v>
      </c>
      <c r="H74" s="32">
        <f>[5]ENTRATA!K24</f>
        <v>828550</v>
      </c>
      <c r="I74" s="1"/>
      <c r="J74" s="2"/>
    </row>
    <row r="75" spans="1:16" ht="15.75" customHeight="1" x14ac:dyDescent="0.25">
      <c r="A75" s="9"/>
      <c r="B75" s="9"/>
      <c r="C75" s="192" t="s">
        <v>44</v>
      </c>
      <c r="D75" s="193"/>
      <c r="E75" s="194"/>
      <c r="F75" s="32">
        <f>[5]ENTRATA!I28</f>
        <v>0</v>
      </c>
      <c r="G75" s="32">
        <f>[5]ENTRATA!J28</f>
        <v>0</v>
      </c>
      <c r="H75" s="32">
        <f>[5]ENTRATA!K28</f>
        <v>0</v>
      </c>
      <c r="I75" s="1"/>
      <c r="J75" s="2"/>
    </row>
    <row r="76" spans="1:16" ht="15.75" customHeight="1" x14ac:dyDescent="0.25">
      <c r="A76" s="9"/>
      <c r="B76" s="9"/>
      <c r="D76" s="33"/>
      <c r="E76" s="34" t="s">
        <v>45</v>
      </c>
      <c r="F76" s="35">
        <f>SUM(F74:F75)</f>
        <v>838800</v>
      </c>
      <c r="G76" s="35">
        <f>SUM(G74:G75)</f>
        <v>831550</v>
      </c>
      <c r="H76" s="35">
        <f>SUM(H74:H75)</f>
        <v>828550</v>
      </c>
      <c r="I76" s="1"/>
      <c r="J76" s="2"/>
      <c r="N76" s="36">
        <f>+[5]ENTRATA!I24-F76</f>
        <v>0</v>
      </c>
      <c r="O76" s="36">
        <f>+[5]ENTRATA!J24-G76</f>
        <v>0</v>
      </c>
      <c r="P76" s="36">
        <f>+[5]ENTRATA!K24-H76</f>
        <v>0</v>
      </c>
    </row>
    <row r="77" spans="1:16" ht="15.75" customHeight="1" x14ac:dyDescent="0.25">
      <c r="A77" s="9" t="s">
        <v>0</v>
      </c>
      <c r="B77" s="9"/>
    </row>
    <row r="78" spans="1:16" ht="15.75" customHeight="1" x14ac:dyDescent="0.25">
      <c r="A78" s="195" t="s">
        <v>46</v>
      </c>
      <c r="B78" s="195"/>
      <c r="C78" s="196"/>
      <c r="D78" s="196"/>
      <c r="E78" s="196"/>
      <c r="F78" s="196"/>
      <c r="G78" s="196"/>
      <c r="H78" s="196"/>
      <c r="I78" s="196"/>
      <c r="J78" s="196"/>
    </row>
    <row r="79" spans="1:16" ht="15.75" customHeight="1" x14ac:dyDescent="0.25">
      <c r="A79" s="170" t="s">
        <v>47</v>
      </c>
      <c r="B79" s="170"/>
      <c r="C79" s="170"/>
      <c r="D79" s="170"/>
      <c r="E79" s="170"/>
      <c r="F79" s="170"/>
      <c r="G79" s="170"/>
      <c r="H79" s="170"/>
      <c r="I79" s="170"/>
      <c r="J79" s="10"/>
    </row>
    <row r="80" spans="1:16" ht="80.25" customHeight="1" x14ac:dyDescent="0.25">
      <c r="A80" s="170" t="s">
        <v>48</v>
      </c>
      <c r="B80" s="170"/>
      <c r="C80" s="170"/>
      <c r="D80" s="170"/>
      <c r="E80" s="170"/>
      <c r="F80" s="170"/>
      <c r="G80" s="170"/>
      <c r="H80" s="170"/>
      <c r="I80" s="170"/>
      <c r="J80" s="10"/>
    </row>
    <row r="81" spans="1:17" ht="15.75" customHeight="1" x14ac:dyDescent="0.25">
      <c r="A81" s="197" t="s">
        <v>49</v>
      </c>
      <c r="B81" s="198"/>
      <c r="C81" s="198"/>
      <c r="D81" s="198"/>
      <c r="E81" s="198"/>
      <c r="F81" s="198"/>
      <c r="G81" s="198"/>
      <c r="H81" s="198"/>
      <c r="I81" s="198"/>
      <c r="J81" s="198"/>
    </row>
    <row r="82" spans="1:17" ht="15.75" customHeight="1" x14ac:dyDescent="0.25">
      <c r="A82" s="197" t="s">
        <v>50</v>
      </c>
      <c r="B82" s="197"/>
      <c r="C82" s="199"/>
      <c r="D82" s="199"/>
      <c r="E82" s="199"/>
      <c r="F82" s="199"/>
      <c r="G82" s="199"/>
      <c r="H82" s="199"/>
      <c r="I82" s="199"/>
      <c r="J82" s="199"/>
    </row>
    <row r="83" spans="1:17" ht="15.75" customHeight="1" x14ac:dyDescent="0.25">
      <c r="A83" s="9" t="s">
        <v>0</v>
      </c>
      <c r="B83" s="9"/>
    </row>
    <row r="84" spans="1:17" ht="15.75" customHeight="1" x14ac:dyDescent="0.25">
      <c r="A84" s="214" t="s">
        <v>51</v>
      </c>
      <c r="B84" s="214"/>
      <c r="C84" s="215"/>
      <c r="D84" s="215"/>
      <c r="E84" s="215"/>
      <c r="F84" s="215"/>
      <c r="G84" s="215"/>
      <c r="H84" s="215"/>
      <c r="I84" s="215"/>
      <c r="J84" s="215"/>
    </row>
    <row r="85" spans="1:17" ht="15.75" customHeight="1" x14ac:dyDescent="0.25">
      <c r="A85" s="197" t="s">
        <v>52</v>
      </c>
      <c r="B85" s="197"/>
      <c r="C85" s="199"/>
      <c r="D85" s="199"/>
      <c r="E85" s="199"/>
      <c r="F85" s="199"/>
      <c r="G85" s="199"/>
      <c r="H85" s="199"/>
      <c r="I85" s="199"/>
      <c r="J85" s="199"/>
      <c r="K85" s="2" t="s">
        <v>0</v>
      </c>
    </row>
    <row r="86" spans="1:17" ht="15.75" x14ac:dyDescent="0.25">
      <c r="A86" s="9" t="s">
        <v>0</v>
      </c>
      <c r="B86" s="9"/>
    </row>
    <row r="87" spans="1:17" ht="15.75" customHeight="1" x14ac:dyDescent="0.25">
      <c r="A87" s="195" t="s">
        <v>53</v>
      </c>
      <c r="B87" s="195"/>
      <c r="C87" s="196"/>
      <c r="D87" s="196"/>
      <c r="E87" s="196"/>
      <c r="F87" s="196"/>
      <c r="G87" s="196"/>
      <c r="H87" s="196"/>
      <c r="I87" s="196"/>
      <c r="J87" s="196"/>
    </row>
    <row r="88" spans="1:17" ht="15.75" customHeight="1" x14ac:dyDescent="0.25">
      <c r="A88" s="197" t="s">
        <v>54</v>
      </c>
      <c r="B88" s="197"/>
      <c r="C88" s="199"/>
      <c r="D88" s="199"/>
      <c r="E88" s="199"/>
      <c r="F88" s="199"/>
      <c r="G88" s="199"/>
      <c r="H88" s="199"/>
      <c r="I88" s="199"/>
      <c r="J88" s="199"/>
    </row>
    <row r="89" spans="1:17" ht="15.75" x14ac:dyDescent="0.25">
      <c r="A89" s="37"/>
      <c r="B89" s="37"/>
      <c r="C89" s="38"/>
      <c r="D89" s="38"/>
      <c r="E89" s="38"/>
      <c r="F89" s="38"/>
      <c r="G89" s="38"/>
      <c r="H89" s="38"/>
      <c r="I89" s="38"/>
    </row>
    <row r="90" spans="1:17" ht="15.75" x14ac:dyDescent="0.25">
      <c r="A90" s="203" t="s">
        <v>55</v>
      </c>
      <c r="B90" s="203"/>
      <c r="C90" s="213"/>
      <c r="D90" s="213"/>
      <c r="E90" s="213"/>
      <c r="F90" s="213"/>
      <c r="G90" s="213"/>
      <c r="H90" s="213"/>
      <c r="I90" s="213"/>
    </row>
    <row r="91" spans="1:17" ht="15.75" x14ac:dyDescent="0.25">
      <c r="A91" s="39"/>
      <c r="B91" s="39"/>
      <c r="C91" s="40"/>
      <c r="D91" s="40"/>
      <c r="E91" s="40"/>
      <c r="F91" s="40"/>
      <c r="G91" s="40"/>
      <c r="H91" s="40"/>
      <c r="I91" s="40"/>
    </row>
    <row r="92" spans="1:17" s="43" customFormat="1" ht="15.75" x14ac:dyDescent="0.25">
      <c r="A92" s="41"/>
      <c r="B92" s="41"/>
      <c r="C92" s="216" t="s">
        <v>39</v>
      </c>
      <c r="D92" s="217"/>
      <c r="E92" s="218"/>
      <c r="F92" s="31" t="str">
        <f>+F73</f>
        <v>Anno 2018</v>
      </c>
      <c r="G92" s="31" t="str">
        <f t="shared" ref="G92:H92" si="0">+G73</f>
        <v>Anno 2019</v>
      </c>
      <c r="H92" s="31" t="str">
        <f t="shared" si="0"/>
        <v>Anno 2020</v>
      </c>
      <c r="I92" s="42"/>
      <c r="Q92" s="44"/>
    </row>
    <row r="93" spans="1:17" s="43" customFormat="1" ht="15.75" x14ac:dyDescent="0.25">
      <c r="A93" s="41"/>
      <c r="B93" s="41"/>
      <c r="C93" s="207" t="s">
        <v>56</v>
      </c>
      <c r="D93" s="208"/>
      <c r="E93" s="209"/>
      <c r="F93" s="45">
        <f>[5]ENTRATA!I41+[5]ENTRATA!I46</f>
        <v>16300</v>
      </c>
      <c r="G93" s="45">
        <f>[5]ENTRATA!J41+[5]ENTRATA!J46</f>
        <v>16300</v>
      </c>
      <c r="H93" s="45">
        <f>[5]ENTRATA!K41+[5]ENTRATA!K46</f>
        <v>16300</v>
      </c>
      <c r="I93" s="42"/>
      <c r="Q93" s="44"/>
    </row>
    <row r="94" spans="1:17" s="43" customFormat="1" ht="15.75" x14ac:dyDescent="0.25">
      <c r="A94" s="41"/>
      <c r="B94" s="41"/>
      <c r="C94" s="210" t="s">
        <v>57</v>
      </c>
      <c r="D94" s="211"/>
      <c r="E94" s="212"/>
      <c r="F94" s="45">
        <v>0</v>
      </c>
      <c r="G94" s="45">
        <v>0</v>
      </c>
      <c r="H94" s="45">
        <v>0</v>
      </c>
      <c r="I94" s="42"/>
      <c r="Q94" s="44"/>
    </row>
    <row r="95" spans="1:17" s="43" customFormat="1" ht="15.75" x14ac:dyDescent="0.25">
      <c r="A95" s="41"/>
      <c r="B95" s="41"/>
      <c r="C95" s="210" t="s">
        <v>58</v>
      </c>
      <c r="D95" s="211"/>
      <c r="E95" s="212"/>
      <c r="F95" s="45">
        <v>0</v>
      </c>
      <c r="G95" s="45">
        <v>0</v>
      </c>
      <c r="H95" s="45">
        <v>0</v>
      </c>
      <c r="I95" s="42"/>
      <c r="Q95" s="44"/>
    </row>
    <row r="96" spans="1:17" s="43" customFormat="1" ht="15.75" x14ac:dyDescent="0.25">
      <c r="A96" s="41"/>
      <c r="B96" s="41"/>
      <c r="D96" s="46"/>
      <c r="E96" s="47" t="s">
        <v>59</v>
      </c>
      <c r="F96" s="48">
        <f>SUM(F93:F95)</f>
        <v>16300</v>
      </c>
      <c r="G96" s="48">
        <f>SUM(G93:G95)</f>
        <v>16300</v>
      </c>
      <c r="H96" s="48">
        <f>SUM(H93:H95)</f>
        <v>16300</v>
      </c>
      <c r="I96" s="42"/>
      <c r="N96" s="49">
        <f>+F96-[5]ENTRATA!I48</f>
        <v>0</v>
      </c>
      <c r="O96" s="49">
        <f>+G96-[5]ENTRATA!J48</f>
        <v>0</v>
      </c>
      <c r="P96" s="49">
        <f>+H96-[5]ENTRATA!K48</f>
        <v>0</v>
      </c>
      <c r="Q96" s="44"/>
    </row>
    <row r="97" spans="1:17" ht="12.95" customHeight="1" x14ac:dyDescent="0.25">
      <c r="A97" s="9" t="s">
        <v>0</v>
      </c>
      <c r="B97" s="9"/>
    </row>
    <row r="98" spans="1:17" ht="69" customHeight="1" x14ac:dyDescent="0.25">
      <c r="A98" s="170" t="s">
        <v>60</v>
      </c>
      <c r="B98" s="170"/>
      <c r="C98" s="170"/>
      <c r="D98" s="170"/>
      <c r="E98" s="170"/>
      <c r="F98" s="170"/>
      <c r="G98" s="170"/>
      <c r="H98" s="170"/>
      <c r="I98" s="170"/>
    </row>
    <row r="99" spans="1:17" ht="12" customHeight="1" x14ac:dyDescent="0.25">
      <c r="A99" s="50"/>
      <c r="B99" s="50"/>
      <c r="C99" s="50"/>
      <c r="D99" s="50"/>
      <c r="E99" s="50"/>
      <c r="F99" s="50"/>
      <c r="G99" s="50"/>
      <c r="H99" s="50"/>
      <c r="I99" s="50"/>
    </row>
    <row r="100" spans="1:17" ht="15.75" x14ac:dyDescent="0.25">
      <c r="A100" s="203" t="s">
        <v>61</v>
      </c>
      <c r="B100" s="203"/>
      <c r="C100" s="213"/>
      <c r="D100" s="213"/>
      <c r="E100" s="213"/>
      <c r="F100" s="213"/>
      <c r="G100" s="213"/>
      <c r="H100" s="213"/>
      <c r="I100" s="213"/>
    </row>
    <row r="101" spans="1:17" ht="15.75" x14ac:dyDescent="0.25">
      <c r="A101" s="9" t="s">
        <v>0</v>
      </c>
      <c r="B101" s="9"/>
    </row>
    <row r="102" spans="1:17" ht="15.75" x14ac:dyDescent="0.25">
      <c r="A102" s="9"/>
      <c r="B102" s="9"/>
      <c r="C102" s="204" t="s">
        <v>39</v>
      </c>
      <c r="D102" s="205"/>
      <c r="E102" s="206"/>
      <c r="F102" s="31" t="str">
        <f>+F92</f>
        <v>Anno 2018</v>
      </c>
      <c r="G102" s="31" t="str">
        <f t="shared" ref="G102:H102" si="1">+G92</f>
        <v>Anno 2019</v>
      </c>
      <c r="H102" s="31" t="str">
        <f t="shared" si="1"/>
        <v>Anno 2020</v>
      </c>
      <c r="I102" s="1"/>
      <c r="J102" s="2"/>
      <c r="Q102" s="51"/>
    </row>
    <row r="103" spans="1:17" ht="27" customHeight="1" x14ac:dyDescent="0.25">
      <c r="A103" s="9"/>
      <c r="B103" s="9"/>
      <c r="C103" s="223" t="s">
        <v>62</v>
      </c>
      <c r="D103" s="224"/>
      <c r="E103" s="225"/>
      <c r="F103" s="32">
        <f>[5]ENTRATA!I68+[5]ENTRATA!I78</f>
        <v>120960</v>
      </c>
      <c r="G103" s="32">
        <f>[5]ENTRATA!J68+[5]ENTRATA!J78</f>
        <v>121550</v>
      </c>
      <c r="H103" s="32">
        <f>[5]ENTRATA!K68+[5]ENTRATA!K78</f>
        <v>121650</v>
      </c>
      <c r="I103" s="1"/>
      <c r="J103" s="2"/>
      <c r="Q103" s="51"/>
    </row>
    <row r="104" spans="1:17" ht="27" customHeight="1" x14ac:dyDescent="0.25">
      <c r="A104" s="9"/>
      <c r="B104" s="9"/>
      <c r="C104" s="223" t="s">
        <v>63</v>
      </c>
      <c r="D104" s="224"/>
      <c r="E104" s="225"/>
      <c r="F104" s="32">
        <f>[5]ENTRATA!I84</f>
        <v>42000</v>
      </c>
      <c r="G104" s="32">
        <f>[5]ENTRATA!J84</f>
        <v>42000</v>
      </c>
      <c r="H104" s="32">
        <f>[5]ENTRATA!K84</f>
        <v>43000</v>
      </c>
      <c r="I104" s="1"/>
      <c r="J104" s="2"/>
      <c r="Q104" s="51"/>
    </row>
    <row r="105" spans="1:17" ht="17.25" customHeight="1" x14ac:dyDescent="0.25">
      <c r="A105" s="9"/>
      <c r="B105" s="9"/>
      <c r="C105" s="223" t="s">
        <v>64</v>
      </c>
      <c r="D105" s="224"/>
      <c r="E105" s="225"/>
      <c r="F105" s="32">
        <f>[5]ENTRATA!I90</f>
        <v>400</v>
      </c>
      <c r="G105" s="32">
        <f>[5]ENTRATA!J90</f>
        <v>100</v>
      </c>
      <c r="H105" s="32">
        <f>[5]ENTRATA!K90</f>
        <v>100</v>
      </c>
      <c r="I105" s="1"/>
      <c r="J105" s="2"/>
      <c r="Q105" s="51"/>
    </row>
    <row r="106" spans="1:17" ht="17.25" customHeight="1" x14ac:dyDescent="0.25">
      <c r="A106" s="9"/>
      <c r="B106" s="9"/>
      <c r="C106" s="223" t="s">
        <v>65</v>
      </c>
      <c r="D106" s="224"/>
      <c r="E106" s="225"/>
      <c r="F106" s="32">
        <f>[5]ENTRATA!I102+[5]ENTRATA!I111+[5]ENTRATA!I115+[5]ENTRATA!I95</f>
        <v>11300</v>
      </c>
      <c r="G106" s="32">
        <f>[5]ENTRATA!J102+[5]ENTRATA!J111+[5]ENTRATA!J115+[5]ENTRATA!J95</f>
        <v>11300</v>
      </c>
      <c r="H106" s="32">
        <f>[5]ENTRATA!K102+[5]ENTRATA!K111+[5]ENTRATA!K115+[5]ENTRATA!K95</f>
        <v>11300</v>
      </c>
      <c r="I106" s="1"/>
      <c r="J106" s="2"/>
      <c r="Q106" s="51"/>
    </row>
    <row r="107" spans="1:17" ht="15.75" x14ac:dyDescent="0.25">
      <c r="A107" s="9"/>
      <c r="B107" s="9"/>
      <c r="D107" s="33"/>
      <c r="E107" s="34" t="s">
        <v>66</v>
      </c>
      <c r="F107" s="35">
        <f>SUM(F103:F106)</f>
        <v>174660</v>
      </c>
      <c r="G107" s="35">
        <f>SUM(G103:G106)</f>
        <v>174950</v>
      </c>
      <c r="H107" s="35">
        <f>SUM(H103:H106)</f>
        <v>176050</v>
      </c>
      <c r="I107" s="1"/>
      <c r="J107" s="2"/>
      <c r="N107" s="36">
        <f>+F107-[5]PAREGGIO!E9</f>
        <v>0</v>
      </c>
      <c r="O107" s="36">
        <f>+G107-[5]PAREGGIO!F9</f>
        <v>0</v>
      </c>
      <c r="P107" s="36">
        <f>+H107-[5]PAREGGIO!G9</f>
        <v>0</v>
      </c>
      <c r="Q107" s="51"/>
    </row>
    <row r="108" spans="1:17" s="43" customFormat="1" ht="15.75" x14ac:dyDescent="0.25">
      <c r="A108" s="41"/>
      <c r="B108" s="41"/>
      <c r="D108" s="46"/>
      <c r="E108" s="47"/>
      <c r="F108" s="52"/>
      <c r="G108" s="52"/>
      <c r="H108" s="53"/>
      <c r="I108" s="42"/>
      <c r="Q108" s="44"/>
    </row>
    <row r="109" spans="1:17" ht="36" customHeight="1" x14ac:dyDescent="0.25">
      <c r="A109" s="219" t="s">
        <v>67</v>
      </c>
      <c r="B109" s="219"/>
      <c r="C109" s="220"/>
      <c r="D109" s="220"/>
      <c r="E109" s="220"/>
      <c r="F109" s="220"/>
      <c r="G109" s="220"/>
      <c r="H109" s="220"/>
      <c r="I109" s="220"/>
    </row>
    <row r="110" spans="1:17" ht="15.75" x14ac:dyDescent="0.25">
      <c r="A110" s="171" t="s">
        <v>68</v>
      </c>
      <c r="B110" s="171"/>
      <c r="C110" s="172"/>
      <c r="D110" s="172"/>
      <c r="E110" s="172"/>
      <c r="F110" s="172"/>
      <c r="G110" s="172"/>
      <c r="H110" s="172"/>
      <c r="I110" s="172"/>
    </row>
    <row r="111" spans="1:17" ht="15.75" x14ac:dyDescent="0.25">
      <c r="A111" s="171" t="s">
        <v>69</v>
      </c>
      <c r="B111" s="171"/>
      <c r="C111" s="172"/>
      <c r="D111" s="172"/>
      <c r="E111" s="172"/>
      <c r="F111" s="172"/>
      <c r="G111" s="172"/>
      <c r="H111" s="172"/>
      <c r="I111" s="172"/>
    </row>
    <row r="112" spans="1:17" ht="15.75" x14ac:dyDescent="0.25">
      <c r="A112" s="219" t="s">
        <v>70</v>
      </c>
      <c r="B112" s="219"/>
      <c r="C112" s="220"/>
      <c r="D112" s="220"/>
      <c r="E112" s="220"/>
      <c r="F112" s="220"/>
      <c r="G112" s="220"/>
      <c r="H112" s="220"/>
      <c r="I112" s="220"/>
    </row>
    <row r="113" spans="1:11" ht="15.75" x14ac:dyDescent="0.25">
      <c r="A113" s="171" t="s">
        <v>71</v>
      </c>
      <c r="B113" s="171"/>
      <c r="C113" s="172"/>
      <c r="D113" s="172"/>
      <c r="E113" s="172"/>
      <c r="F113" s="172"/>
      <c r="G113" s="172"/>
      <c r="H113" s="172"/>
      <c r="I113" s="172"/>
    </row>
    <row r="114" spans="1:11" ht="15.75" x14ac:dyDescent="0.25">
      <c r="A114" s="9" t="s">
        <v>72</v>
      </c>
      <c r="B114" s="9"/>
    </row>
    <row r="115" spans="1:11" ht="15.75" x14ac:dyDescent="0.25">
      <c r="A115" s="9"/>
      <c r="B115" s="9"/>
      <c r="C115" s="9"/>
      <c r="D115" s="9"/>
      <c r="E115" s="9"/>
      <c r="F115" s="9"/>
      <c r="G115" s="9"/>
      <c r="H115" s="9"/>
      <c r="I115" s="9"/>
    </row>
    <row r="116" spans="1:11" ht="15.75" x14ac:dyDescent="0.25">
      <c r="A116" s="203" t="s">
        <v>73</v>
      </c>
      <c r="B116" s="203"/>
      <c r="C116" s="213"/>
      <c r="D116" s="213"/>
      <c r="E116" s="213"/>
      <c r="F116" s="213"/>
      <c r="G116" s="213"/>
      <c r="H116" s="213"/>
      <c r="I116" s="213"/>
    </row>
    <row r="117" spans="1:11" ht="9.75" customHeight="1" x14ac:dyDescent="0.25">
      <c r="A117" s="26" t="s">
        <v>0</v>
      </c>
      <c r="B117" s="26"/>
      <c r="C117" s="26"/>
      <c r="D117" s="26"/>
      <c r="E117" s="26"/>
      <c r="J117" s="2"/>
      <c r="K117" s="1"/>
    </row>
    <row r="118" spans="1:11" s="30" customFormat="1" ht="20.25" customHeight="1" x14ac:dyDescent="0.25">
      <c r="A118" s="170" t="s">
        <v>74</v>
      </c>
      <c r="B118" s="170"/>
      <c r="C118" s="221"/>
      <c r="D118" s="221"/>
      <c r="E118" s="221"/>
      <c r="F118" s="221"/>
      <c r="G118" s="221"/>
      <c r="H118" s="221"/>
      <c r="I118" s="221"/>
      <c r="J118" s="1"/>
    </row>
    <row r="119" spans="1:11" s="30" customFormat="1" ht="16.5" customHeight="1" x14ac:dyDescent="0.25">
      <c r="A119" s="10"/>
      <c r="B119" s="10"/>
      <c r="C119" s="54"/>
      <c r="D119" s="54"/>
      <c r="E119" s="54"/>
      <c r="F119" s="54"/>
      <c r="G119" s="55">
        <v>2018</v>
      </c>
      <c r="H119" s="55">
        <v>2019</v>
      </c>
      <c r="I119" s="55">
        <v>2020</v>
      </c>
      <c r="J119" s="1"/>
    </row>
    <row r="120" spans="1:11" s="30" customFormat="1" ht="30.75" customHeight="1" x14ac:dyDescent="0.25">
      <c r="A120" s="222" t="str">
        <f>[5]ENTRATA!E140</f>
        <v>Proventi da concessioni edilizie e sanzioni urbanistiche</v>
      </c>
      <c r="B120" s="222"/>
      <c r="C120" s="222"/>
      <c r="D120" s="222"/>
      <c r="E120" s="222"/>
      <c r="F120" s="222"/>
      <c r="G120" s="56">
        <f>[5]ENTRATA!I140</f>
        <v>120000</v>
      </c>
      <c r="H120" s="56">
        <f>[5]ENTRATA!J140</f>
        <v>70000</v>
      </c>
      <c r="I120" s="56">
        <f>[5]ENTRATA!K140</f>
        <v>70000</v>
      </c>
      <c r="J120" s="1"/>
    </row>
    <row r="121" spans="1:11" s="58" customFormat="1" ht="31.5" customHeight="1" x14ac:dyDescent="0.25">
      <c r="A121" s="222" t="str">
        <f>+[5]ENTRATA!E127</f>
        <v>CONTRIBUTO REGIONALE PER REALIZZAZ. OPEN DATA</v>
      </c>
      <c r="B121" s="222"/>
      <c r="C121" s="222"/>
      <c r="D121" s="222"/>
      <c r="E121" s="222"/>
      <c r="F121" s="222"/>
      <c r="G121" s="56">
        <f>+[5]ENTRATA!I127</f>
        <v>5400</v>
      </c>
      <c r="H121" s="56">
        <f>+[5]ENTRATA!J127</f>
        <v>0</v>
      </c>
      <c r="I121" s="56">
        <f>+[5]ENTRATA!K127</f>
        <v>0</v>
      </c>
      <c r="J121" s="57"/>
    </row>
    <row r="122" spans="1:11" s="58" customFormat="1" ht="31.5" customHeight="1" x14ac:dyDescent="0.25">
      <c r="A122" s="222" t="str">
        <f>+[5]ENTRATA!E132</f>
        <v>ALIENAZIONE DIRITTI REALI (AFFRANCAZIONE LIVELLI)</v>
      </c>
      <c r="B122" s="222"/>
      <c r="C122" s="222"/>
      <c r="D122" s="222"/>
      <c r="E122" s="222"/>
      <c r="F122" s="222"/>
      <c r="G122" s="56">
        <f>+[5]ENTRATA!I132</f>
        <v>4000</v>
      </c>
      <c r="H122" s="56">
        <f>[5]ENTRATA!J126</f>
        <v>0</v>
      </c>
      <c r="I122" s="56">
        <f>[5]ENTRATA!K126</f>
        <v>0</v>
      </c>
      <c r="J122" s="57"/>
    </row>
    <row r="123" spans="1:11" s="58" customFormat="1" ht="31.5" hidden="1" customHeight="1" x14ac:dyDescent="0.25">
      <c r="A123" s="222" t="str">
        <f>[5]ENTRATA!E128</f>
        <v>CONCORSO DA COMUNI ASSOCIATI  PER "PROGETTO SICUREZZA"</v>
      </c>
      <c r="B123" s="222"/>
      <c r="C123" s="222"/>
      <c r="D123" s="222"/>
      <c r="E123" s="222"/>
      <c r="F123" s="222"/>
      <c r="G123" s="56">
        <f>[5]ENTRATA!I128</f>
        <v>0</v>
      </c>
      <c r="H123" s="56">
        <f>[5]ENTRATA!J128</f>
        <v>0</v>
      </c>
      <c r="I123" s="56">
        <f>[5]ENTRATA!K128</f>
        <v>0</v>
      </c>
      <c r="J123" s="57"/>
    </row>
    <row r="124" spans="1:11" s="58" customFormat="1" ht="31.5" customHeight="1" x14ac:dyDescent="0.25">
      <c r="A124" s="222" t="str">
        <f>[5]ENTRATA!E145</f>
        <v>FONDO AREE VERDI ex L.R. 12/2005 e s.m.i.</v>
      </c>
      <c r="B124" s="222"/>
      <c r="C124" s="222"/>
      <c r="D124" s="222"/>
      <c r="E124" s="222"/>
      <c r="F124" s="222"/>
      <c r="G124" s="56">
        <f>[5]ENTRATA!I145</f>
        <v>5000</v>
      </c>
      <c r="H124" s="56">
        <f>[5]ENTRATA!J145</f>
        <v>5000</v>
      </c>
      <c r="I124" s="56">
        <f>[5]ENTRATA!K145</f>
        <v>5000</v>
      </c>
      <c r="J124" s="57"/>
    </row>
    <row r="125" spans="1:11" ht="6" customHeight="1" x14ac:dyDescent="0.25">
      <c r="A125" s="59" t="s">
        <v>0</v>
      </c>
      <c r="B125" s="59"/>
    </row>
    <row r="126" spans="1:11" ht="15.75" x14ac:dyDescent="0.25">
      <c r="A126" s="203" t="s">
        <v>75</v>
      </c>
      <c r="B126" s="203"/>
      <c r="C126" s="213"/>
      <c r="D126" s="213"/>
      <c r="E126" s="213"/>
      <c r="F126" s="213"/>
      <c r="G126" s="213"/>
      <c r="H126" s="213"/>
      <c r="I126" s="213"/>
      <c r="K126" s="2" t="s">
        <v>0</v>
      </c>
    </row>
    <row r="127" spans="1:11" ht="6" customHeight="1" x14ac:dyDescent="0.25">
      <c r="A127" s="26" t="s">
        <v>0</v>
      </c>
      <c r="B127" s="26"/>
      <c r="C127" s="26"/>
      <c r="D127" s="26"/>
      <c r="E127" s="26"/>
      <c r="J127" s="2"/>
      <c r="K127" s="1"/>
    </row>
    <row r="128" spans="1:11" ht="15.75" x14ac:dyDescent="0.25">
      <c r="A128" s="171" t="s">
        <v>76</v>
      </c>
      <c r="B128" s="171"/>
      <c r="C128" s="172"/>
      <c r="D128" s="172"/>
      <c r="E128" s="172"/>
      <c r="F128" s="172"/>
      <c r="G128" s="172"/>
      <c r="H128" s="172"/>
      <c r="I128" s="172"/>
    </row>
    <row r="129" spans="1:11" ht="6" customHeight="1" x14ac:dyDescent="0.25">
      <c r="A129" s="9" t="s">
        <v>0</v>
      </c>
      <c r="B129" s="9"/>
    </row>
    <row r="130" spans="1:11" ht="15.75" x14ac:dyDescent="0.25">
      <c r="A130" s="203" t="s">
        <v>77</v>
      </c>
      <c r="B130" s="203"/>
      <c r="C130" s="213"/>
      <c r="D130" s="213"/>
      <c r="E130" s="213"/>
      <c r="F130" s="213"/>
      <c r="G130" s="213"/>
      <c r="H130" s="213"/>
      <c r="I130" s="213"/>
    </row>
    <row r="131" spans="1:11" ht="9.75" customHeight="1" x14ac:dyDescent="0.25">
      <c r="A131" s="26" t="s">
        <v>0</v>
      </c>
      <c r="B131" s="26"/>
      <c r="C131" s="26"/>
      <c r="D131" s="26"/>
      <c r="E131" s="26"/>
      <c r="J131" s="2"/>
      <c r="K131" s="1"/>
    </row>
    <row r="132" spans="1:11" ht="15.75" x14ac:dyDescent="0.25">
      <c r="A132" s="171" t="s">
        <v>76</v>
      </c>
      <c r="B132" s="171"/>
      <c r="C132" s="172"/>
      <c r="D132" s="172"/>
      <c r="E132" s="172"/>
      <c r="F132" s="172"/>
      <c r="G132" s="172"/>
      <c r="H132" s="172"/>
      <c r="I132" s="172"/>
    </row>
    <row r="133" spans="1:11" ht="6" customHeight="1" x14ac:dyDescent="0.25">
      <c r="A133" s="9" t="s">
        <v>0</v>
      </c>
      <c r="B133" s="9"/>
    </row>
    <row r="134" spans="1:11" ht="15.75" x14ac:dyDescent="0.25">
      <c r="A134" s="203" t="s">
        <v>78</v>
      </c>
      <c r="B134" s="203"/>
      <c r="C134" s="213"/>
      <c r="D134" s="213"/>
      <c r="E134" s="213"/>
      <c r="F134" s="213"/>
      <c r="G134" s="213"/>
      <c r="H134" s="213"/>
      <c r="I134" s="213"/>
    </row>
    <row r="135" spans="1:11" ht="9.75" customHeight="1" x14ac:dyDescent="0.25">
      <c r="A135" s="26" t="s">
        <v>0</v>
      </c>
      <c r="B135" s="26"/>
      <c r="C135" s="26"/>
      <c r="D135" s="26"/>
      <c r="E135" s="26"/>
      <c r="J135" s="2"/>
      <c r="K135" s="1"/>
    </row>
    <row r="136" spans="1:11" ht="40.5" customHeight="1" x14ac:dyDescent="0.25">
      <c r="A136" s="170" t="s">
        <v>79</v>
      </c>
      <c r="B136" s="170"/>
      <c r="C136" s="221"/>
      <c r="D136" s="221"/>
      <c r="E136" s="221"/>
      <c r="F136" s="221"/>
      <c r="G136" s="221"/>
      <c r="H136" s="221"/>
      <c r="I136" s="221"/>
    </row>
    <row r="137" spans="1:11" ht="6.75" customHeight="1" x14ac:dyDescent="0.25">
      <c r="A137" s="171"/>
      <c r="B137" s="171"/>
      <c r="C137" s="172"/>
      <c r="D137" s="172"/>
      <c r="E137" s="172"/>
      <c r="F137" s="172"/>
      <c r="G137" s="172"/>
      <c r="H137" s="172"/>
      <c r="I137" s="172"/>
    </row>
    <row r="138" spans="1:11" ht="15.75" x14ac:dyDescent="0.25">
      <c r="A138" s="203" t="s">
        <v>80</v>
      </c>
      <c r="B138" s="203"/>
      <c r="C138" s="213"/>
      <c r="D138" s="213"/>
      <c r="E138" s="213"/>
      <c r="F138" s="213"/>
      <c r="G138" s="213"/>
      <c r="H138" s="213"/>
      <c r="I138" s="213"/>
    </row>
    <row r="139" spans="1:11" ht="6.75" customHeight="1" x14ac:dyDescent="0.25">
      <c r="A139" s="9"/>
      <c r="B139" s="9"/>
    </row>
    <row r="140" spans="1:11" ht="15.75" x14ac:dyDescent="0.25">
      <c r="A140" s="171" t="s">
        <v>81</v>
      </c>
      <c r="B140" s="171"/>
      <c r="C140" s="172"/>
      <c r="D140" s="172"/>
      <c r="E140" s="172"/>
      <c r="F140" s="172"/>
      <c r="G140" s="172"/>
      <c r="H140" s="172"/>
      <c r="I140" s="172"/>
    </row>
    <row r="141" spans="1:11" ht="6" customHeight="1" x14ac:dyDescent="0.25">
      <c r="A141" s="37"/>
      <c r="B141" s="37"/>
      <c r="C141" s="38"/>
      <c r="D141" s="38"/>
      <c r="E141" s="38"/>
      <c r="F141" s="38"/>
      <c r="G141" s="38"/>
      <c r="H141" s="38"/>
      <c r="I141" s="38"/>
    </row>
    <row r="142" spans="1:11" ht="15.75" hidden="1" x14ac:dyDescent="0.25">
      <c r="A142" s="9" t="s">
        <v>0</v>
      </c>
      <c r="B142" s="9"/>
    </row>
    <row r="143" spans="1:11" ht="19.5" customHeight="1" x14ac:dyDescent="0.25">
      <c r="A143" s="233" t="s">
        <v>82</v>
      </c>
      <c r="B143" s="233"/>
      <c r="C143" s="234"/>
      <c r="D143" s="234"/>
      <c r="E143" s="234"/>
      <c r="F143" s="234"/>
      <c r="G143" s="234"/>
      <c r="H143" s="234"/>
      <c r="I143" s="234"/>
    </row>
    <row r="144" spans="1:11" ht="21.75" customHeight="1" x14ac:dyDescent="0.25">
      <c r="A144" s="235" t="s">
        <v>83</v>
      </c>
      <c r="B144" s="236"/>
      <c r="C144" s="236"/>
      <c r="D144" s="236"/>
      <c r="E144" s="236"/>
      <c r="F144" s="236"/>
      <c r="G144" s="236"/>
      <c r="H144" s="236"/>
      <c r="I144" s="237"/>
      <c r="J144" s="2"/>
    </row>
    <row r="145" spans="1:12" ht="15" customHeight="1" x14ac:dyDescent="0.25">
      <c r="A145" s="60"/>
      <c r="B145" s="60"/>
      <c r="C145" s="60"/>
      <c r="D145" s="60"/>
      <c r="E145" s="60"/>
      <c r="F145" s="61"/>
      <c r="G145" s="62"/>
      <c r="H145" s="62"/>
      <c r="I145" s="62"/>
    </row>
    <row r="146" spans="1:12" ht="22.5" customHeight="1" x14ac:dyDescent="0.25">
      <c r="A146" s="176" t="s">
        <v>16</v>
      </c>
      <c r="B146" s="238"/>
      <c r="C146" s="238" t="s">
        <v>17</v>
      </c>
      <c r="D146" s="238"/>
      <c r="E146" s="238"/>
      <c r="F146" s="238" t="s">
        <v>18</v>
      </c>
      <c r="G146" s="238" t="s">
        <v>19</v>
      </c>
      <c r="H146" s="238" t="s">
        <v>84</v>
      </c>
      <c r="I146" s="177" t="s">
        <v>85</v>
      </c>
    </row>
    <row r="147" spans="1:12" ht="15" customHeight="1" x14ac:dyDescent="0.25">
      <c r="A147" s="178"/>
      <c r="B147" s="239"/>
      <c r="C147" s="239"/>
      <c r="D147" s="239"/>
      <c r="E147" s="239"/>
      <c r="F147" s="240"/>
      <c r="G147" s="239"/>
      <c r="H147" s="239"/>
      <c r="I147" s="179"/>
    </row>
    <row r="148" spans="1:12" ht="15" customHeight="1" x14ac:dyDescent="0.25">
      <c r="A148" s="63"/>
      <c r="B148" s="64"/>
      <c r="C148" s="226" t="s">
        <v>86</v>
      </c>
      <c r="D148" s="226"/>
      <c r="E148" s="226"/>
      <c r="F148" s="65">
        <v>0</v>
      </c>
      <c r="G148" s="66">
        <v>0</v>
      </c>
      <c r="H148" s="66">
        <v>0</v>
      </c>
      <c r="I148" s="67">
        <v>0</v>
      </c>
    </row>
    <row r="149" spans="1:12" x14ac:dyDescent="0.25">
      <c r="A149" s="227">
        <v>1</v>
      </c>
      <c r="B149" s="228"/>
      <c r="C149" s="229" t="s">
        <v>87</v>
      </c>
      <c r="D149" s="68" t="s">
        <v>88</v>
      </c>
      <c r="E149" s="69"/>
      <c r="F149" s="70">
        <f>[5]PAREGGIO!C19</f>
        <v>1014774.8300000001</v>
      </c>
      <c r="G149" s="70">
        <f>[5]PAREGGIO!E19</f>
        <v>998510</v>
      </c>
      <c r="H149" s="70">
        <f>[5]PAREGGIO!F19</f>
        <v>991150</v>
      </c>
      <c r="I149" s="71">
        <f>[5]PAREGGIO!G19</f>
        <v>993900</v>
      </c>
    </row>
    <row r="150" spans="1:12" x14ac:dyDescent="0.25">
      <c r="A150" s="72"/>
      <c r="B150" s="73"/>
      <c r="C150" s="229"/>
      <c r="D150" s="74" t="s">
        <v>89</v>
      </c>
      <c r="E150" s="69"/>
      <c r="F150" s="70"/>
      <c r="G150" s="70">
        <v>223951.4</v>
      </c>
      <c r="H150" s="70">
        <v>119867</v>
      </c>
      <c r="I150" s="71">
        <v>91873.3</v>
      </c>
    </row>
    <row r="151" spans="1:12" ht="15" customHeight="1" x14ac:dyDescent="0.25">
      <c r="A151" s="75"/>
      <c r="B151" s="76"/>
      <c r="C151" s="229"/>
      <c r="D151" s="74" t="s">
        <v>90</v>
      </c>
      <c r="E151" s="69"/>
      <c r="F151" s="77">
        <f>[5]PAREGGIO!C4</f>
        <v>13005.83</v>
      </c>
      <c r="G151" s="77">
        <f>[5]PAREGGIO!E4</f>
        <v>0</v>
      </c>
      <c r="H151" s="77">
        <f>[5]PAREGGIO!F4</f>
        <v>0</v>
      </c>
      <c r="I151" s="71">
        <f>[5]PAREGGIO!G4</f>
        <v>0</v>
      </c>
    </row>
    <row r="152" spans="1:12" ht="15" customHeight="1" x14ac:dyDescent="0.25">
      <c r="A152" s="78"/>
      <c r="B152" s="79"/>
      <c r="C152" s="80"/>
      <c r="D152" s="81"/>
      <c r="E152" s="82"/>
      <c r="F152" s="83"/>
      <c r="G152" s="83"/>
      <c r="H152" s="83"/>
      <c r="I152" s="84"/>
    </row>
    <row r="153" spans="1:12" x14ac:dyDescent="0.25">
      <c r="A153" s="230">
        <v>2</v>
      </c>
      <c r="B153" s="231"/>
      <c r="C153" s="232" t="s">
        <v>91</v>
      </c>
      <c r="D153" s="85" t="s">
        <v>88</v>
      </c>
      <c r="E153" s="86"/>
      <c r="F153" s="87">
        <f>[5]PAREGGIO!C20</f>
        <v>685714.7</v>
      </c>
      <c r="G153" s="87">
        <f>[5]PAREGGIO!E20</f>
        <v>134400</v>
      </c>
      <c r="H153" s="87">
        <f>[5]PAREGGIO!F20</f>
        <v>75000</v>
      </c>
      <c r="I153" s="71">
        <f>[5]PAREGGIO!G20</f>
        <v>75000</v>
      </c>
    </row>
    <row r="154" spans="1:12" x14ac:dyDescent="0.25">
      <c r="A154" s="72"/>
      <c r="B154" s="73"/>
      <c r="C154" s="229"/>
      <c r="D154" s="74" t="s">
        <v>89</v>
      </c>
      <c r="E154" s="69"/>
      <c r="F154" s="70"/>
      <c r="G154" s="70">
        <v>15226</v>
      </c>
      <c r="H154" s="70">
        <v>0</v>
      </c>
      <c r="I154" s="71">
        <v>0</v>
      </c>
    </row>
    <row r="155" spans="1:12" ht="15" customHeight="1" x14ac:dyDescent="0.25">
      <c r="A155" s="75"/>
      <c r="B155" s="76"/>
      <c r="C155" s="229"/>
      <c r="D155" s="74" t="s">
        <v>90</v>
      </c>
      <c r="E155" s="69"/>
      <c r="F155" s="77">
        <f>[5]PAREGGIO!C5</f>
        <v>456966.7</v>
      </c>
      <c r="G155" s="77">
        <f>[5]PAREGGIO!E5</f>
        <v>0</v>
      </c>
      <c r="H155" s="77">
        <f>[5]PAREGGIO!F5</f>
        <v>0</v>
      </c>
      <c r="I155" s="71">
        <f>[5]PAREGGIO!G5</f>
        <v>0</v>
      </c>
    </row>
    <row r="156" spans="1:12" ht="15.75" customHeight="1" x14ac:dyDescent="0.25">
      <c r="A156" s="88"/>
      <c r="B156" s="89"/>
      <c r="C156" s="80"/>
      <c r="D156" s="90"/>
      <c r="E156" s="82"/>
      <c r="F156" s="91"/>
      <c r="G156" s="91"/>
      <c r="H156" s="91"/>
      <c r="I156" s="92"/>
    </row>
    <row r="157" spans="1:12" x14ac:dyDescent="0.25">
      <c r="A157" s="230">
        <v>3</v>
      </c>
      <c r="B157" s="231"/>
      <c r="C157" s="232" t="s">
        <v>92</v>
      </c>
      <c r="D157" s="85" t="s">
        <v>88</v>
      </c>
      <c r="E157" s="86"/>
      <c r="F157" s="87">
        <f>[5]PAREGGIO!C21</f>
        <v>0</v>
      </c>
      <c r="G157" s="87">
        <f>[5]PAREGGIO!E21</f>
        <v>0</v>
      </c>
      <c r="H157" s="87">
        <f>[5]PAREGGIO!F21</f>
        <v>0</v>
      </c>
      <c r="I157" s="71">
        <f>[5]PAREGGIO!G21</f>
        <v>0</v>
      </c>
      <c r="K157" s="93"/>
      <c r="L157" s="93"/>
    </row>
    <row r="158" spans="1:12" x14ac:dyDescent="0.25">
      <c r="A158" s="72"/>
      <c r="B158" s="73"/>
      <c r="C158" s="229"/>
      <c r="D158" s="74" t="s">
        <v>89</v>
      </c>
      <c r="E158" s="69"/>
      <c r="F158" s="70"/>
      <c r="G158" s="70">
        <v>0</v>
      </c>
      <c r="H158" s="70">
        <v>0</v>
      </c>
      <c r="I158" s="71">
        <v>0</v>
      </c>
      <c r="K158" s="93"/>
      <c r="L158" s="93"/>
    </row>
    <row r="159" spans="1:12" ht="17.25" customHeight="1" x14ac:dyDescent="0.25">
      <c r="A159" s="75"/>
      <c r="B159" s="76"/>
      <c r="C159" s="229"/>
      <c r="D159" s="74" t="s">
        <v>90</v>
      </c>
      <c r="E159" s="69"/>
      <c r="F159" s="77">
        <v>0</v>
      </c>
      <c r="G159" s="77">
        <v>0</v>
      </c>
      <c r="H159" s="77">
        <v>0</v>
      </c>
      <c r="I159" s="71">
        <v>0</v>
      </c>
      <c r="K159" s="93"/>
      <c r="L159" s="93"/>
    </row>
    <row r="160" spans="1:12" x14ac:dyDescent="0.25">
      <c r="A160" s="88"/>
      <c r="B160" s="89"/>
      <c r="C160" s="80"/>
      <c r="D160" s="90"/>
      <c r="E160" s="82"/>
      <c r="F160" s="91"/>
      <c r="G160" s="91"/>
      <c r="H160" s="91"/>
      <c r="I160" s="71"/>
      <c r="K160" s="93"/>
      <c r="L160" s="93"/>
    </row>
    <row r="161" spans="1:12" x14ac:dyDescent="0.25">
      <c r="A161" s="230">
        <v>4</v>
      </c>
      <c r="B161" s="231"/>
      <c r="C161" s="232" t="s">
        <v>93</v>
      </c>
      <c r="D161" s="85" t="s">
        <v>88</v>
      </c>
      <c r="E161" s="86"/>
      <c r="F161" s="87">
        <f>[5]PAREGGIO!C22</f>
        <v>30000</v>
      </c>
      <c r="G161" s="87">
        <f>[5]PAREGGIO!E22</f>
        <v>31250</v>
      </c>
      <c r="H161" s="87">
        <f>[5]PAREGGIO!F22</f>
        <v>31650</v>
      </c>
      <c r="I161" s="94">
        <f>[5]PAREGGIO!G22</f>
        <v>27000</v>
      </c>
      <c r="K161" s="93"/>
      <c r="L161" s="93"/>
    </row>
    <row r="162" spans="1:12" x14ac:dyDescent="0.25">
      <c r="A162" s="72"/>
      <c r="B162" s="73"/>
      <c r="C162" s="229"/>
      <c r="D162" s="74" t="s">
        <v>89</v>
      </c>
      <c r="E162" s="69"/>
      <c r="F162" s="70"/>
      <c r="G162" s="70">
        <v>0</v>
      </c>
      <c r="H162" s="70">
        <v>0</v>
      </c>
      <c r="I162" s="71">
        <v>0</v>
      </c>
      <c r="K162" s="93"/>
      <c r="L162" s="93"/>
    </row>
    <row r="163" spans="1:12" x14ac:dyDescent="0.25">
      <c r="A163" s="75"/>
      <c r="B163" s="76"/>
      <c r="C163" s="229"/>
      <c r="D163" s="74" t="s">
        <v>90</v>
      </c>
      <c r="E163" s="69"/>
      <c r="F163" s="77">
        <v>0</v>
      </c>
      <c r="G163" s="77">
        <v>0</v>
      </c>
      <c r="H163" s="77">
        <v>0</v>
      </c>
      <c r="I163" s="95">
        <v>0</v>
      </c>
      <c r="K163" s="93"/>
      <c r="L163" s="93"/>
    </row>
    <row r="164" spans="1:12" x14ac:dyDescent="0.25">
      <c r="A164" s="88"/>
      <c r="B164" s="89"/>
      <c r="C164" s="80"/>
      <c r="D164" s="90"/>
      <c r="E164" s="82"/>
      <c r="F164" s="91"/>
      <c r="G164" s="91"/>
      <c r="H164" s="91"/>
      <c r="I164" s="96"/>
      <c r="K164" s="93"/>
      <c r="L164" s="93"/>
    </row>
    <row r="165" spans="1:12" x14ac:dyDescent="0.25">
      <c r="A165" s="230">
        <v>5</v>
      </c>
      <c r="B165" s="231"/>
      <c r="C165" s="232" t="s">
        <v>94</v>
      </c>
      <c r="D165" s="85" t="s">
        <v>88</v>
      </c>
      <c r="E165" s="86"/>
      <c r="F165" s="87">
        <f>[5]PAREGGIO!C23</f>
        <v>0</v>
      </c>
      <c r="G165" s="87">
        <f>[5]PAREGGIO!E23</f>
        <v>0</v>
      </c>
      <c r="H165" s="87">
        <f>[5]PAREGGIO!F23</f>
        <v>0</v>
      </c>
      <c r="I165" s="94">
        <f>[5]PAREGGIO!G23</f>
        <v>0</v>
      </c>
      <c r="K165" s="93"/>
      <c r="L165" s="93"/>
    </row>
    <row r="166" spans="1:12" x14ac:dyDescent="0.25">
      <c r="A166" s="72"/>
      <c r="B166" s="73"/>
      <c r="C166" s="229"/>
      <c r="D166" s="74" t="s">
        <v>89</v>
      </c>
      <c r="E166" s="69"/>
      <c r="F166" s="70"/>
      <c r="G166" s="70">
        <v>0</v>
      </c>
      <c r="H166" s="70">
        <v>0</v>
      </c>
      <c r="I166" s="71">
        <v>0</v>
      </c>
      <c r="K166" s="93"/>
      <c r="L166" s="93"/>
    </row>
    <row r="167" spans="1:12" x14ac:dyDescent="0.25">
      <c r="A167" s="75"/>
      <c r="B167" s="76"/>
      <c r="C167" s="229"/>
      <c r="D167" s="74" t="s">
        <v>90</v>
      </c>
      <c r="E167" s="69"/>
      <c r="F167" s="77">
        <v>0</v>
      </c>
      <c r="G167" s="77">
        <v>0</v>
      </c>
      <c r="H167" s="77">
        <v>0</v>
      </c>
      <c r="I167" s="95">
        <v>0</v>
      </c>
      <c r="K167" s="93"/>
      <c r="L167" s="93"/>
    </row>
    <row r="168" spans="1:12" ht="20.25" customHeight="1" x14ac:dyDescent="0.25">
      <c r="A168" s="88"/>
      <c r="B168" s="89"/>
      <c r="C168" s="247"/>
      <c r="D168" s="90"/>
      <c r="E168" s="82"/>
      <c r="F168" s="91"/>
      <c r="G168" s="91"/>
      <c r="H168" s="91"/>
      <c r="I168" s="96"/>
      <c r="K168" s="93"/>
      <c r="L168" s="93"/>
    </row>
    <row r="169" spans="1:12" x14ac:dyDescent="0.25">
      <c r="A169" s="227">
        <v>7</v>
      </c>
      <c r="B169" s="228"/>
      <c r="C169" s="229" t="s">
        <v>95</v>
      </c>
      <c r="D169" s="68" t="s">
        <v>88</v>
      </c>
      <c r="E169" s="69"/>
      <c r="F169" s="70">
        <f>[5]PAREGGIO!C25</f>
        <v>420750</v>
      </c>
      <c r="G169" s="70">
        <f>[5]PAREGGIO!E25</f>
        <v>414750</v>
      </c>
      <c r="H169" s="70">
        <f>[5]PAREGGIO!F25</f>
        <v>414750</v>
      </c>
      <c r="I169" s="71">
        <f>[5]PAREGGIO!G25</f>
        <v>414750</v>
      </c>
      <c r="K169" s="93"/>
      <c r="L169" s="93"/>
    </row>
    <row r="170" spans="1:12" x14ac:dyDescent="0.25">
      <c r="A170" s="72"/>
      <c r="B170" s="73"/>
      <c r="C170" s="229"/>
      <c r="D170" s="74" t="s">
        <v>89</v>
      </c>
      <c r="E170" s="69"/>
      <c r="F170" s="70"/>
      <c r="G170" s="70">
        <v>0</v>
      </c>
      <c r="H170" s="70">
        <v>0</v>
      </c>
      <c r="I170" s="71">
        <v>0</v>
      </c>
      <c r="K170" s="93"/>
      <c r="L170" s="93"/>
    </row>
    <row r="171" spans="1:12" ht="15.75" customHeight="1" x14ac:dyDescent="0.25">
      <c r="A171" s="75"/>
      <c r="B171" s="76"/>
      <c r="C171" s="229"/>
      <c r="D171" s="74" t="s">
        <v>90</v>
      </c>
      <c r="E171" s="69"/>
      <c r="F171" s="77">
        <v>0</v>
      </c>
      <c r="G171" s="77">
        <v>0</v>
      </c>
      <c r="H171" s="77">
        <v>0</v>
      </c>
      <c r="I171" s="95">
        <v>0</v>
      </c>
    </row>
    <row r="172" spans="1:12" x14ac:dyDescent="0.25">
      <c r="A172" s="88"/>
      <c r="B172" s="89"/>
      <c r="C172" s="90"/>
      <c r="D172" s="90"/>
      <c r="E172" s="82"/>
      <c r="F172" s="91"/>
      <c r="G172" s="91"/>
      <c r="H172" s="91"/>
      <c r="I172" s="96"/>
    </row>
    <row r="173" spans="1:12" x14ac:dyDescent="0.25">
      <c r="A173" s="97"/>
      <c r="B173" s="98"/>
      <c r="C173" s="99" t="s">
        <v>96</v>
      </c>
      <c r="D173" s="100" t="s">
        <v>88</v>
      </c>
      <c r="E173" s="86"/>
      <c r="F173" s="101">
        <f>+F149+F153+F157+F161+F165+F169</f>
        <v>2151239.5300000003</v>
      </c>
      <c r="G173" s="101">
        <f t="shared" ref="G173:I174" si="2">+G149+G153+G157+G161+G165+G169</f>
        <v>1578910</v>
      </c>
      <c r="H173" s="101">
        <f t="shared" si="2"/>
        <v>1512550</v>
      </c>
      <c r="I173" s="102">
        <f t="shared" si="2"/>
        <v>1510650</v>
      </c>
    </row>
    <row r="174" spans="1:12" x14ac:dyDescent="0.25">
      <c r="A174" s="78"/>
      <c r="B174" s="79"/>
      <c r="C174" s="103"/>
      <c r="D174" s="104" t="s">
        <v>89</v>
      </c>
      <c r="E174" s="82"/>
      <c r="F174" s="105">
        <f>+F150+F154+F158+F162+F166+F170</f>
        <v>0</v>
      </c>
      <c r="G174" s="105">
        <f>+G150+G154+G158+G162+G166+G170</f>
        <v>239177.4</v>
      </c>
      <c r="H174" s="105">
        <f t="shared" si="2"/>
        <v>119867</v>
      </c>
      <c r="I174" s="106">
        <f t="shared" si="2"/>
        <v>91873.3</v>
      </c>
    </row>
    <row r="175" spans="1:12" ht="15.75" x14ac:dyDescent="0.25">
      <c r="A175" s="9" t="s">
        <v>0</v>
      </c>
      <c r="B175" s="9"/>
    </row>
    <row r="176" spans="1:12" ht="15.75" x14ac:dyDescent="0.25">
      <c r="A176" s="203" t="s">
        <v>97</v>
      </c>
      <c r="B176" s="203"/>
      <c r="C176" s="213"/>
      <c r="D176" s="213"/>
      <c r="E176" s="213"/>
      <c r="F176" s="213"/>
      <c r="G176" s="213"/>
      <c r="H176" s="213"/>
      <c r="I176" s="213"/>
    </row>
    <row r="177" spans="1:16" ht="12.95" customHeight="1" x14ac:dyDescent="0.25">
      <c r="A177" s="9" t="s">
        <v>0</v>
      </c>
      <c r="B177" s="9"/>
    </row>
    <row r="178" spans="1:16" ht="19.5" customHeight="1" x14ac:dyDescent="0.25">
      <c r="A178" s="171" t="s">
        <v>98</v>
      </c>
      <c r="B178" s="171"/>
      <c r="C178" s="171"/>
      <c r="D178" s="171"/>
      <c r="E178" s="171"/>
      <c r="F178" s="171"/>
      <c r="G178" s="171"/>
      <c r="H178" s="171"/>
      <c r="I178" s="171"/>
    </row>
    <row r="179" spans="1:16" ht="15.75" x14ac:dyDescent="0.25">
      <c r="A179" s="9" t="s">
        <v>0</v>
      </c>
      <c r="B179" s="9"/>
    </row>
    <row r="180" spans="1:16" s="107" customFormat="1" ht="15" customHeight="1" x14ac:dyDescent="0.25">
      <c r="C180" s="241" t="s">
        <v>99</v>
      </c>
      <c r="D180" s="242"/>
      <c r="E180" s="243"/>
      <c r="F180" s="108" t="str">
        <f>+F102</f>
        <v>Anno 2018</v>
      </c>
      <c r="G180" s="108" t="str">
        <f t="shared" ref="G180:H180" si="3">+G102</f>
        <v>Anno 2019</v>
      </c>
      <c r="H180" s="108" t="str">
        <f t="shared" si="3"/>
        <v>Anno 2020</v>
      </c>
      <c r="J180" s="1"/>
    </row>
    <row r="181" spans="1:16" ht="15" customHeight="1" x14ac:dyDescent="0.25">
      <c r="C181" s="244" t="s">
        <v>100</v>
      </c>
      <c r="D181" s="245"/>
      <c r="E181" s="246"/>
      <c r="F181" s="32">
        <f>+[5]SPESA!J39+[5]SPESA!J116+[5]SPESA!J139+[5]SPESA!J170+[5]SPESA!J318</f>
        <v>233700</v>
      </c>
      <c r="G181" s="32">
        <f>+[5]SPESA!K39+[5]SPESA!K116+[5]SPESA!K139+[5]SPESA!K170+[5]SPESA!K318</f>
        <v>214750</v>
      </c>
      <c r="H181" s="32">
        <f>+[5]SPESA!L39+[5]SPESA!L116+[5]SPESA!L139+[5]SPESA!L170+[5]SPESA!L318</f>
        <v>214750</v>
      </c>
    </row>
    <row r="182" spans="1:16" ht="15" customHeight="1" x14ac:dyDescent="0.25">
      <c r="C182" s="244" t="s">
        <v>101</v>
      </c>
      <c r="D182" s="245"/>
      <c r="E182" s="246"/>
      <c r="F182" s="32">
        <f>[5]SPESA!J13+[5]SPESA!J43+[5]SPESA!J99+[5]SPESA!J120+[5]SPESA!J143+[5]SPESA!J174+[5]SPESA!J322</f>
        <v>19600</v>
      </c>
      <c r="G182" s="32">
        <f>[5]SPESA!K13+[5]SPESA!K43+[5]SPESA!K99+[5]SPESA!K120+[5]SPESA!K143+[5]SPESA!K174+[5]SPESA!K322</f>
        <v>18200</v>
      </c>
      <c r="H182" s="32">
        <f>[5]SPESA!L13+[5]SPESA!L43+[5]SPESA!L99+[5]SPESA!L120+[5]SPESA!L143+[5]SPESA!L174+[5]SPESA!L322</f>
        <v>18200</v>
      </c>
    </row>
    <row r="183" spans="1:16" ht="15" customHeight="1" x14ac:dyDescent="0.25">
      <c r="C183" s="244" t="s">
        <v>102</v>
      </c>
      <c r="D183" s="245"/>
      <c r="E183" s="246"/>
      <c r="F183" s="32">
        <f>+[5]SPESA!J20+[5]SPESA!J62+[5]SPESA!J79+[5]SPESA!J89+[5]SPESA!J105+[5]SPESA!J125+[5]SPESA!J148+[5]SPESA!J182+[5]SPESA!J192+[5]SPESA!J207+[5]SPESA!J248+[5]SPESA!J264+[5]SPESA!J295+[5]SPESA!J307+[5]SPESA!J334+[5]SPESA!J349+[5]SPESA!J376+[5]SPESA!J399+[5]SPESA!J423+[5]SPESA!J288</f>
        <v>388780</v>
      </c>
      <c r="G183" s="32">
        <f>+[5]SPESA!K20+[5]SPESA!K62+[5]SPESA!K79+[5]SPESA!K89+[5]SPESA!K105+[5]SPESA!K125+[5]SPESA!K148+[5]SPESA!K182+[5]SPESA!K192+[5]SPESA!K207+[5]SPESA!K248+[5]SPESA!K264+[5]SPESA!K295+[5]SPESA!K307+[5]SPESA!K334+[5]SPESA!K349+[5]SPESA!K376+[5]SPESA!K399+[5]SPESA!K423+[5]SPESA!K288</f>
        <v>382460</v>
      </c>
      <c r="H183" s="32">
        <f>+[5]SPESA!L20+[5]SPESA!L62+[5]SPESA!L79+[5]SPESA!L89+[5]SPESA!L105+[5]SPESA!L125+[5]SPESA!L148+[5]SPESA!L182+[5]SPESA!L192+[5]SPESA!L207+[5]SPESA!L248+[5]SPESA!L264+[5]SPESA!L295+[5]SPESA!L307+[5]SPESA!L334+[5]SPESA!L349+[5]SPESA!L376+[5]SPESA!L399+[5]SPESA!L423+[5]SPESA!L288</f>
        <v>387460</v>
      </c>
      <c r="L183" s="36"/>
      <c r="N183" s="36"/>
      <c r="P183" s="36"/>
    </row>
    <row r="184" spans="1:16" ht="15" customHeight="1" x14ac:dyDescent="0.25">
      <c r="C184" s="244" t="s">
        <v>26</v>
      </c>
      <c r="D184" s="245"/>
      <c r="E184" s="246"/>
      <c r="F184" s="32">
        <f>+[5]SPESA!J24+[5]SPESA!J68+[5]SPESA!J130+[5]SPESA!J153+[5]SPESA!J159+[5]SPESA!J215+[5]SPESA!J228+[5]SPESA!J234+[5]SPESA!J253+[5]SPESA!J268+[5]SPESA!J280+[5]SPESA!J299+[5]SPESA!J353+[5]SPESA!J370+[5]SPESA!J380+[5]SPESA!J393+[5]SPESA!J403+[5]SPESA!J409+[5]SPESA!J415+[5]SPESA!J386</f>
        <v>284210</v>
      </c>
      <c r="G184" s="32">
        <f>+[5]SPESA!K24+[5]SPESA!K68+[5]SPESA!K130+[5]SPESA!K153+[5]SPESA!K159+[5]SPESA!K215+[5]SPESA!K228+[5]SPESA!K234+[5]SPESA!K253+[5]SPESA!K268+[5]SPESA!K280+[5]SPESA!K299+[5]SPESA!K353+[5]SPESA!K370+[5]SPESA!K380+[5]SPESA!K393+[5]SPESA!K403+[5]SPESA!K409+[5]SPESA!K415+[5]SPESA!K386</f>
        <v>302250</v>
      </c>
      <c r="H184" s="32">
        <f>+[5]SPESA!L24+[5]SPESA!L68+[5]SPESA!L130+[5]SPESA!L153+[5]SPESA!L159+[5]SPESA!L215+[5]SPESA!L228+[5]SPESA!L234+[5]SPESA!L253+[5]SPESA!L268+[5]SPESA!L280+[5]SPESA!L299+[5]SPESA!L353+[5]SPESA!L370+[5]SPESA!L380+[5]SPESA!L393+[5]SPESA!L403+[5]SPESA!L409+[5]SPESA!L415+[5]SPESA!L386</f>
        <v>302250</v>
      </c>
    </row>
    <row r="185" spans="1:16" ht="15" customHeight="1" x14ac:dyDescent="0.25">
      <c r="C185" s="244" t="s">
        <v>103</v>
      </c>
      <c r="D185" s="245"/>
      <c r="E185" s="246"/>
      <c r="F185" s="32">
        <f>[5]SPESA!J452</f>
        <v>22300</v>
      </c>
      <c r="G185" s="32">
        <f>[5]SPESA!K452</f>
        <v>20750</v>
      </c>
      <c r="H185" s="32">
        <f>[5]SPESA!L452</f>
        <v>19250</v>
      </c>
    </row>
    <row r="186" spans="1:16" ht="15" customHeight="1" x14ac:dyDescent="0.25">
      <c r="C186" s="244" t="s">
        <v>104</v>
      </c>
      <c r="D186" s="245"/>
      <c r="E186" s="246"/>
      <c r="F186" s="32">
        <f>+[5]SPESA!J93</f>
        <v>3500</v>
      </c>
      <c r="G186" s="32">
        <f>+[5]SPESA!K93</f>
        <v>3000</v>
      </c>
      <c r="H186" s="32">
        <f>+[5]SPESA!L93</f>
        <v>2000</v>
      </c>
    </row>
    <row r="187" spans="1:16" ht="15" customHeight="1" x14ac:dyDescent="0.25">
      <c r="C187" s="244" t="s">
        <v>105</v>
      </c>
      <c r="D187" s="245"/>
      <c r="E187" s="246"/>
      <c r="F187" s="32">
        <f>+[5]SPESA!J29+[5]SPESA!J72+[5]SPESA!J83+[5]SPESA!J109+[5]SPESA!J186+[5]SPESA!J338+[5]SPESA!J357+[5]SPESA!J432+[5]SPESA!J438+[5]SPESA!J196</f>
        <v>46420</v>
      </c>
      <c r="G187" s="32">
        <f>+[5]SPESA!K29+[5]SPESA!K72+[5]SPESA!K83+[5]SPESA!K109+[5]SPESA!K186+[5]SPESA!K338+[5]SPESA!K357+[5]SPESA!K432+[5]SPESA!K438+[5]SPESA!K196</f>
        <v>49740</v>
      </c>
      <c r="H187" s="32">
        <f>+[5]SPESA!L29+[5]SPESA!L72+[5]SPESA!L83+[5]SPESA!L109+[5]SPESA!L186+[5]SPESA!L338+[5]SPESA!L357+[5]SPESA!L432+[5]SPESA!L438+[5]SPESA!L196</f>
        <v>49990</v>
      </c>
    </row>
    <row r="188" spans="1:16" s="107" customFormat="1" x14ac:dyDescent="0.25">
      <c r="C188" s="248" t="s">
        <v>106</v>
      </c>
      <c r="D188" s="248">
        <v>2697924</v>
      </c>
      <c r="E188" s="249">
        <v>2514246</v>
      </c>
      <c r="F188" s="35">
        <f>SUM(F181:F187)</f>
        <v>998510</v>
      </c>
      <c r="G188" s="35">
        <f>SUM(G181:G187)</f>
        <v>991150</v>
      </c>
      <c r="H188" s="35">
        <f>SUM(H181:H187)</f>
        <v>993900</v>
      </c>
      <c r="J188" s="1"/>
      <c r="K188" s="109">
        <f>+F188-G149</f>
        <v>0</v>
      </c>
      <c r="L188" s="109">
        <f t="shared" ref="L188:M188" si="4">+G188-H149</f>
        <v>0</v>
      </c>
      <c r="M188" s="109">
        <f t="shared" si="4"/>
        <v>0</v>
      </c>
      <c r="N188" s="109"/>
      <c r="O188" s="109"/>
      <c r="P188" s="109"/>
    </row>
    <row r="189" spans="1:16" ht="15.75" x14ac:dyDescent="0.25">
      <c r="A189" s="59" t="s">
        <v>0</v>
      </c>
      <c r="B189" s="59"/>
      <c r="F189" s="36"/>
      <c r="G189" s="36"/>
      <c r="H189" s="36"/>
      <c r="J189" s="110"/>
    </row>
    <row r="190" spans="1:16" ht="35.25" customHeight="1" x14ac:dyDescent="0.25">
      <c r="A190" s="219" t="s">
        <v>107</v>
      </c>
      <c r="B190" s="219"/>
      <c r="C190" s="220"/>
      <c r="D190" s="220"/>
      <c r="E190" s="220"/>
      <c r="F190" s="220"/>
      <c r="G190" s="220"/>
      <c r="H190" s="220"/>
      <c r="I190" s="220"/>
    </row>
    <row r="191" spans="1:16" ht="12.95" customHeight="1" x14ac:dyDescent="0.25">
      <c r="A191" s="9" t="s">
        <v>0</v>
      </c>
      <c r="B191" s="9"/>
    </row>
    <row r="192" spans="1:16" ht="15.75" x14ac:dyDescent="0.25">
      <c r="A192" s="171" t="s">
        <v>108</v>
      </c>
      <c r="B192" s="171"/>
      <c r="C192" s="172"/>
      <c r="D192" s="172"/>
      <c r="E192" s="172"/>
      <c r="F192" s="172"/>
      <c r="G192" s="172"/>
      <c r="H192" s="172"/>
      <c r="I192" s="172"/>
    </row>
    <row r="193" spans="1:13" ht="12.95" customHeight="1" x14ac:dyDescent="0.25">
      <c r="A193" s="9" t="s">
        <v>0</v>
      </c>
      <c r="B193" s="9"/>
    </row>
    <row r="194" spans="1:13" ht="32.25" customHeight="1" x14ac:dyDescent="0.25">
      <c r="A194" s="219" t="s">
        <v>109</v>
      </c>
      <c r="B194" s="219"/>
      <c r="C194" s="220"/>
      <c r="D194" s="220"/>
      <c r="E194" s="220"/>
      <c r="F194" s="220"/>
      <c r="G194" s="220"/>
      <c r="H194" s="220"/>
      <c r="I194" s="220"/>
    </row>
    <row r="195" spans="1:13" ht="12.95" customHeight="1" x14ac:dyDescent="0.25">
      <c r="A195" s="9" t="s">
        <v>0</v>
      </c>
      <c r="B195" s="9"/>
    </row>
    <row r="196" spans="1:13" ht="32.25" customHeight="1" x14ac:dyDescent="0.25">
      <c r="A196" s="171" t="s">
        <v>110</v>
      </c>
      <c r="B196" s="171"/>
      <c r="C196" s="172"/>
      <c r="D196" s="172"/>
      <c r="E196" s="172"/>
      <c r="F196" s="172"/>
      <c r="G196" s="172"/>
      <c r="H196" s="172"/>
      <c r="I196" s="172"/>
    </row>
    <row r="197" spans="1:13" ht="12.95" customHeight="1" x14ac:dyDescent="0.25">
      <c r="A197" s="9" t="s">
        <v>0</v>
      </c>
      <c r="B197" s="9"/>
    </row>
    <row r="198" spans="1:13" ht="15.75" x14ac:dyDescent="0.25">
      <c r="A198" s="219" t="s">
        <v>111</v>
      </c>
      <c r="B198" s="219"/>
      <c r="C198" s="220"/>
      <c r="D198" s="220"/>
      <c r="E198" s="220"/>
      <c r="F198" s="220"/>
      <c r="G198" s="220"/>
      <c r="H198" s="220"/>
      <c r="I198" s="220"/>
    </row>
    <row r="199" spans="1:13" ht="12.75" customHeight="1" x14ac:dyDescent="0.25">
      <c r="A199" s="9" t="s">
        <v>0</v>
      </c>
      <c r="B199" s="9"/>
    </row>
    <row r="200" spans="1:13" ht="15.75" x14ac:dyDescent="0.25">
      <c r="A200" s="219" t="s">
        <v>112</v>
      </c>
      <c r="B200" s="219"/>
      <c r="C200" s="220"/>
      <c r="D200" s="220"/>
      <c r="E200" s="220"/>
      <c r="F200" s="220"/>
      <c r="G200" s="220"/>
      <c r="H200" s="220"/>
      <c r="I200" s="220"/>
    </row>
    <row r="201" spans="1:13" ht="12.95" customHeight="1" x14ac:dyDescent="0.25">
      <c r="A201" s="9" t="s">
        <v>0</v>
      </c>
      <c r="B201" s="9"/>
    </row>
    <row r="202" spans="1:13" ht="69" customHeight="1" x14ac:dyDescent="0.25">
      <c r="A202" s="219" t="s">
        <v>113</v>
      </c>
      <c r="B202" s="219"/>
      <c r="C202" s="220"/>
      <c r="D202" s="220"/>
      <c r="E202" s="220"/>
      <c r="F202" s="220"/>
      <c r="G202" s="220"/>
      <c r="H202" s="220"/>
      <c r="I202" s="220"/>
    </row>
    <row r="203" spans="1:13" ht="8.25" customHeight="1" x14ac:dyDescent="0.25">
      <c r="A203" s="171"/>
      <c r="B203" s="171"/>
      <c r="C203" s="172"/>
      <c r="D203" s="172"/>
      <c r="E203" s="172"/>
      <c r="F203" s="172"/>
      <c r="G203" s="172"/>
      <c r="H203" s="172"/>
      <c r="I203" s="172"/>
    </row>
    <row r="204" spans="1:13" ht="15.75" x14ac:dyDescent="0.25">
      <c r="A204" s="203" t="s">
        <v>114</v>
      </c>
      <c r="B204" s="203"/>
      <c r="C204" s="213"/>
      <c r="D204" s="213"/>
      <c r="E204" s="213"/>
      <c r="F204" s="213"/>
      <c r="G204" s="213"/>
      <c r="H204" s="213"/>
      <c r="I204" s="213"/>
      <c r="M204" s="2" t="s">
        <v>0</v>
      </c>
    </row>
    <row r="205" spans="1:13" ht="12.95" customHeight="1" x14ac:dyDescent="0.25">
      <c r="A205" s="9" t="s">
        <v>0</v>
      </c>
      <c r="B205" s="9"/>
    </row>
    <row r="206" spans="1:13" s="107" customFormat="1" ht="15.75" customHeight="1" x14ac:dyDescent="0.25">
      <c r="A206" s="26"/>
      <c r="B206" s="26"/>
      <c r="C206" s="204" t="s">
        <v>99</v>
      </c>
      <c r="D206" s="205"/>
      <c r="E206" s="206"/>
      <c r="F206" s="111" t="str">
        <f>F180</f>
        <v>Anno 2018</v>
      </c>
      <c r="G206" s="111" t="str">
        <f>G180</f>
        <v>Anno 2019</v>
      </c>
      <c r="H206" s="111" t="str">
        <f>H180</f>
        <v>Anno 2020</v>
      </c>
      <c r="J206" s="1"/>
    </row>
    <row r="207" spans="1:13" ht="15.75" customHeight="1" x14ac:dyDescent="0.25">
      <c r="A207" s="9"/>
      <c r="B207" s="9"/>
      <c r="C207" s="192" t="s">
        <v>115</v>
      </c>
      <c r="D207" s="193"/>
      <c r="E207" s="194"/>
      <c r="F207" s="32">
        <f>[5]SPESA!J469+[5]SPESA!J476+[5]SPESA!J488+[5]SPESA!J512+[5]SPESA!J522+[5]SPESA!J532+[5]SPESA!J547+[5]SPESA!J567+[5]SPESA!J577+[5]SPESA!J589+[5]SPESA!J600+[5]SPESA!J502+[5]SPESA!J551</f>
        <v>75170</v>
      </c>
      <c r="G207" s="32">
        <f>[5]SPESA!K469+[5]SPESA!K476+[5]SPESA!K488+[5]SPESA!K512+[5]SPESA!K522+[5]SPESA!K532+[5]SPESA!K547+[5]SPESA!K567+[5]SPESA!K577+[5]SPESA!K589+[5]SPESA!K600+[5]SPESA!K502</f>
        <v>66000</v>
      </c>
      <c r="H207" s="32">
        <f>[5]SPESA!L469+[5]SPESA!L476+[5]SPESA!L488+[5]SPESA!L512+[5]SPESA!L522+[5]SPESA!L532+[5]SPESA!L547+[5]SPESA!L567+[5]SPESA!L577+[5]SPESA!L589+[5]SPESA!L600+[5]SPESA!L502</f>
        <v>66000</v>
      </c>
    </row>
    <row r="208" spans="1:13" ht="15.75" customHeight="1" x14ac:dyDescent="0.25">
      <c r="A208" s="9"/>
      <c r="B208" s="9"/>
      <c r="C208" s="192" t="s">
        <v>116</v>
      </c>
      <c r="D208" s="193"/>
      <c r="E208" s="194"/>
      <c r="F208" s="32">
        <f>+[5]SPESA!J499+[5]SPESA!J583+[5]SPESA!J557</f>
        <v>44000</v>
      </c>
      <c r="G208" s="32">
        <f>+[5]SPESA!K499+[5]SPESA!K583+[5]SPESA!K551</f>
        <v>9000</v>
      </c>
      <c r="H208" s="32">
        <f>+[5]SPESA!L499+[5]SPESA!L583+[5]SPESA!L551</f>
        <v>9000</v>
      </c>
    </row>
    <row r="209" spans="1:13" ht="15.75" customHeight="1" x14ac:dyDescent="0.25">
      <c r="A209" s="9"/>
      <c r="B209" s="9"/>
      <c r="C209" s="192" t="s">
        <v>117</v>
      </c>
      <c r="D209" s="193"/>
      <c r="E209" s="194"/>
      <c r="F209" s="32">
        <v>0</v>
      </c>
      <c r="G209" s="32">
        <v>0</v>
      </c>
      <c r="H209" s="32">
        <v>0</v>
      </c>
    </row>
    <row r="210" spans="1:13" ht="15.75" customHeight="1" x14ac:dyDescent="0.25">
      <c r="A210" s="9"/>
      <c r="B210" s="9"/>
      <c r="C210" s="192" t="s">
        <v>118</v>
      </c>
      <c r="D210" s="193"/>
      <c r="E210" s="194"/>
      <c r="F210" s="32">
        <f>+[5]SPESA!J537</f>
        <v>15230</v>
      </c>
      <c r="G210" s="32">
        <f>+[5]SPESA!K537</f>
        <v>0</v>
      </c>
      <c r="H210" s="32">
        <f>+[5]SPESA!L537</f>
        <v>0</v>
      </c>
    </row>
    <row r="211" spans="1:13" s="107" customFormat="1" ht="15.75" x14ac:dyDescent="0.25">
      <c r="A211" s="26"/>
      <c r="B211" s="26"/>
      <c r="C211" s="250" t="s">
        <v>119</v>
      </c>
      <c r="D211" s="250"/>
      <c r="E211" s="251"/>
      <c r="F211" s="35">
        <f>SUM(F207:F210)</f>
        <v>134400</v>
      </c>
      <c r="G211" s="35">
        <f>SUM(G207:G210)</f>
        <v>75000</v>
      </c>
      <c r="H211" s="35">
        <f>SUM(H207:H210)</f>
        <v>75000</v>
      </c>
      <c r="J211" s="1"/>
      <c r="K211" s="109">
        <f>+F211-G153</f>
        <v>0</v>
      </c>
      <c r="L211" s="109">
        <f t="shared" ref="L211:M211" si="5">+G211-H153</f>
        <v>0</v>
      </c>
      <c r="M211" s="109">
        <f t="shared" si="5"/>
        <v>0</v>
      </c>
    </row>
    <row r="212" spans="1:13" ht="15.75" customHeight="1" x14ac:dyDescent="0.25">
      <c r="A212" s="9" t="s">
        <v>0</v>
      </c>
      <c r="B212" s="9"/>
    </row>
    <row r="213" spans="1:13" ht="43.5" customHeight="1" x14ac:dyDescent="0.25">
      <c r="A213" s="219" t="s">
        <v>120</v>
      </c>
      <c r="B213" s="219"/>
      <c r="C213" s="220"/>
      <c r="D213" s="220"/>
      <c r="E213" s="220"/>
      <c r="F213" s="220"/>
      <c r="G213" s="220"/>
      <c r="H213" s="220"/>
      <c r="I213" s="220"/>
    </row>
    <row r="214" spans="1:13" ht="6" customHeight="1" x14ac:dyDescent="0.25">
      <c r="A214" s="37"/>
      <c r="B214" s="37"/>
      <c r="C214" s="38"/>
      <c r="D214" s="38"/>
      <c r="E214" s="38"/>
      <c r="F214" s="38"/>
      <c r="G214" s="38"/>
      <c r="H214" s="38"/>
      <c r="I214" s="38"/>
    </row>
    <row r="215" spans="1:13" ht="18.75" customHeight="1" x14ac:dyDescent="0.25">
      <c r="A215" s="203" t="s">
        <v>121</v>
      </c>
      <c r="B215" s="203"/>
      <c r="C215" s="213"/>
      <c r="D215" s="213"/>
      <c r="E215" s="213"/>
      <c r="F215" s="213"/>
      <c r="G215" s="213"/>
      <c r="H215" s="213"/>
      <c r="I215" s="213"/>
    </row>
    <row r="216" spans="1:13" ht="5.25" customHeight="1" x14ac:dyDescent="0.25">
      <c r="A216" s="9"/>
      <c r="B216" s="9"/>
    </row>
    <row r="217" spans="1:13" ht="15.75" x14ac:dyDescent="0.25">
      <c r="A217" s="171" t="s">
        <v>122</v>
      </c>
      <c r="B217" s="171"/>
      <c r="C217" s="172"/>
      <c r="D217" s="172"/>
      <c r="E217" s="172"/>
      <c r="F217" s="172"/>
      <c r="G217" s="172"/>
      <c r="H217" s="172"/>
      <c r="I217" s="172"/>
    </row>
    <row r="218" spans="1:13" ht="3" customHeight="1" x14ac:dyDescent="0.25">
      <c r="A218" s="9" t="s">
        <v>0</v>
      </c>
      <c r="B218" s="9"/>
    </row>
    <row r="219" spans="1:13" ht="15.75" x14ac:dyDescent="0.25">
      <c r="A219" s="203" t="s">
        <v>123</v>
      </c>
      <c r="B219" s="203"/>
      <c r="C219" s="213"/>
      <c r="D219" s="213"/>
      <c r="E219" s="213"/>
      <c r="F219" s="213"/>
      <c r="G219" s="213"/>
      <c r="H219" s="213"/>
      <c r="I219" s="213"/>
    </row>
    <row r="220" spans="1:13" ht="3" customHeight="1" x14ac:dyDescent="0.25">
      <c r="A220" s="9" t="s">
        <v>0</v>
      </c>
      <c r="B220" s="9"/>
    </row>
    <row r="221" spans="1:13" s="107" customFormat="1" ht="15.75" customHeight="1" x14ac:dyDescent="0.25">
      <c r="A221" s="26"/>
      <c r="B221" s="26"/>
      <c r="C221" s="204" t="s">
        <v>99</v>
      </c>
      <c r="D221" s="205"/>
      <c r="E221" s="206"/>
      <c r="F221" s="111" t="str">
        <f>F206</f>
        <v>Anno 2018</v>
      </c>
      <c r="G221" s="111" t="str">
        <f>G206</f>
        <v>Anno 2019</v>
      </c>
      <c r="H221" s="111" t="str">
        <f>H206</f>
        <v>Anno 2020</v>
      </c>
      <c r="J221" s="1"/>
    </row>
    <row r="222" spans="1:13" ht="15.75" customHeight="1" x14ac:dyDescent="0.25">
      <c r="A222" s="9"/>
      <c r="B222" s="9"/>
      <c r="C222" s="192" t="s">
        <v>124</v>
      </c>
      <c r="D222" s="193"/>
      <c r="E222" s="194"/>
      <c r="F222" s="32">
        <v>0</v>
      </c>
      <c r="G222" s="32">
        <v>0</v>
      </c>
      <c r="H222" s="32">
        <v>0</v>
      </c>
    </row>
    <row r="223" spans="1:13" ht="15.75" customHeight="1" x14ac:dyDescent="0.25">
      <c r="A223" s="9"/>
      <c r="B223" s="9"/>
      <c r="C223" s="192" t="s">
        <v>125</v>
      </c>
      <c r="D223" s="193"/>
      <c r="E223" s="194"/>
      <c r="F223" s="32">
        <f>[5]SPESA!J623</f>
        <v>31250</v>
      </c>
      <c r="G223" s="32">
        <f>[5]SPESA!K623</f>
        <v>31650</v>
      </c>
      <c r="H223" s="32">
        <f>[5]SPESA!L623</f>
        <v>27000</v>
      </c>
    </row>
    <row r="224" spans="1:13" ht="23.25" customHeight="1" x14ac:dyDescent="0.25">
      <c r="A224" s="9"/>
      <c r="B224" s="9"/>
      <c r="D224" s="33"/>
      <c r="E224" s="34" t="s">
        <v>126</v>
      </c>
      <c r="F224" s="35">
        <f>SUM(F222:F223)</f>
        <v>31250</v>
      </c>
      <c r="G224" s="35">
        <f>SUM(G222:G223)</f>
        <v>31650</v>
      </c>
      <c r="H224" s="35">
        <f>SUM(H222:H223)</f>
        <v>27000</v>
      </c>
      <c r="K224" s="36">
        <f>+F224-[5]SPESA!J621</f>
        <v>0</v>
      </c>
      <c r="L224" s="36">
        <f>+G224-[5]SPESA!K621</f>
        <v>0</v>
      </c>
      <c r="M224" s="36">
        <f>+H224-[5]SPESA!L621</f>
        <v>0</v>
      </c>
    </row>
    <row r="225" spans="1:9" ht="9.75" customHeight="1" x14ac:dyDescent="0.25">
      <c r="A225" s="9"/>
      <c r="B225" s="9"/>
    </row>
    <row r="226" spans="1:9" ht="51" customHeight="1" x14ac:dyDescent="0.25">
      <c r="A226" s="219" t="s">
        <v>127</v>
      </c>
      <c r="B226" s="219"/>
      <c r="C226" s="220"/>
      <c r="D226" s="220"/>
      <c r="E226" s="220"/>
      <c r="F226" s="220"/>
      <c r="G226" s="220"/>
      <c r="H226" s="220"/>
      <c r="I226" s="220"/>
    </row>
    <row r="227" spans="1:9" ht="15.75" x14ac:dyDescent="0.25">
      <c r="A227" s="9" t="s">
        <v>0</v>
      </c>
      <c r="B227" s="9"/>
    </row>
    <row r="228" spans="1:9" ht="15.75" x14ac:dyDescent="0.25">
      <c r="A228" s="203" t="s">
        <v>128</v>
      </c>
      <c r="B228" s="203"/>
      <c r="C228" s="213"/>
      <c r="D228" s="213"/>
      <c r="E228" s="213"/>
      <c r="F228" s="213"/>
      <c r="G228" s="213"/>
      <c r="H228" s="213"/>
      <c r="I228" s="213"/>
    </row>
    <row r="229" spans="1:9" ht="12.95" customHeight="1" x14ac:dyDescent="0.25">
      <c r="A229" s="9" t="s">
        <v>0</v>
      </c>
      <c r="B229" s="9"/>
    </row>
    <row r="230" spans="1:9" ht="15.75" x14ac:dyDescent="0.25">
      <c r="A230" s="219" t="s">
        <v>129</v>
      </c>
      <c r="B230" s="219"/>
      <c r="C230" s="220"/>
      <c r="D230" s="220"/>
      <c r="E230" s="220"/>
      <c r="F230" s="220"/>
      <c r="G230" s="220"/>
      <c r="H230" s="220"/>
      <c r="I230" s="220"/>
    </row>
    <row r="231" spans="1:9" ht="15.75" x14ac:dyDescent="0.25">
      <c r="A231" s="9" t="s">
        <v>0</v>
      </c>
      <c r="B231" s="9"/>
    </row>
    <row r="232" spans="1:9" ht="15" customHeight="1" x14ac:dyDescent="0.25">
      <c r="C232" s="204" t="s">
        <v>99</v>
      </c>
      <c r="D232" s="205"/>
      <c r="E232" s="206"/>
      <c r="F232" s="111" t="str">
        <f>F221</f>
        <v>Anno 2018</v>
      </c>
      <c r="G232" s="111" t="str">
        <f>G221</f>
        <v>Anno 2019</v>
      </c>
      <c r="H232" s="111" t="str">
        <f>H221</f>
        <v>Anno 2020</v>
      </c>
    </row>
    <row r="233" spans="1:9" x14ac:dyDescent="0.25">
      <c r="C233" s="252" t="s">
        <v>130</v>
      </c>
      <c r="D233" s="253"/>
      <c r="E233" s="253"/>
      <c r="F233" s="32">
        <f>[5]SPESA!J638</f>
        <v>0</v>
      </c>
      <c r="G233" s="32">
        <f>[5]SPESA!K638</f>
        <v>0</v>
      </c>
      <c r="H233" s="32">
        <f>[5]SPESA!L638</f>
        <v>0</v>
      </c>
    </row>
    <row r="234" spans="1:9" x14ac:dyDescent="0.25">
      <c r="C234" s="254" t="s">
        <v>131</v>
      </c>
      <c r="D234" s="255"/>
      <c r="E234" s="255"/>
      <c r="F234" s="35">
        <f>SUM(F233)</f>
        <v>0</v>
      </c>
      <c r="G234" s="35">
        <f>SUM(G233)</f>
        <v>0</v>
      </c>
      <c r="H234" s="35">
        <f>SUM(H233)</f>
        <v>0</v>
      </c>
    </row>
    <row r="235" spans="1:9" ht="15.75" x14ac:dyDescent="0.25">
      <c r="A235" s="203" t="s">
        <v>0</v>
      </c>
      <c r="B235" s="203"/>
      <c r="C235" s="213"/>
      <c r="D235" s="213"/>
      <c r="E235" s="213"/>
      <c r="F235" s="213"/>
      <c r="G235" s="213"/>
      <c r="H235" s="213"/>
      <c r="I235" s="213"/>
    </row>
    <row r="236" spans="1:9" ht="15.75" x14ac:dyDescent="0.25">
      <c r="A236" s="203" t="s">
        <v>132</v>
      </c>
      <c r="B236" s="203"/>
      <c r="C236" s="213"/>
      <c r="D236" s="213"/>
      <c r="E236" s="213"/>
      <c r="F236" s="213"/>
      <c r="G236" s="213"/>
      <c r="H236" s="213"/>
      <c r="I236" s="213"/>
    </row>
    <row r="237" spans="1:9" ht="15.75" x14ac:dyDescent="0.25">
      <c r="A237" s="203" t="s">
        <v>0</v>
      </c>
      <c r="B237" s="203"/>
      <c r="C237" s="213"/>
      <c r="D237" s="213"/>
      <c r="E237" s="213"/>
      <c r="F237" s="213"/>
      <c r="G237" s="213"/>
      <c r="H237" s="213"/>
      <c r="I237" s="213"/>
    </row>
    <row r="238" spans="1:9" ht="15" customHeight="1" x14ac:dyDescent="0.25">
      <c r="C238" s="204" t="s">
        <v>99</v>
      </c>
      <c r="D238" s="205"/>
      <c r="E238" s="206"/>
      <c r="F238" s="111" t="str">
        <f>F232</f>
        <v>Anno 2018</v>
      </c>
      <c r="G238" s="111" t="str">
        <f>G232</f>
        <v>Anno 2019</v>
      </c>
      <c r="H238" s="111" t="str">
        <f>H232</f>
        <v>Anno 2020</v>
      </c>
    </row>
    <row r="239" spans="1:9" ht="15" customHeight="1" x14ac:dyDescent="0.25">
      <c r="C239" s="192" t="s">
        <v>133</v>
      </c>
      <c r="D239" s="193"/>
      <c r="E239" s="194"/>
      <c r="F239" s="32">
        <f>[5]SPESA!J663</f>
        <v>362500</v>
      </c>
      <c r="G239" s="32">
        <f>[5]SPESA!K663</f>
        <v>362500</v>
      </c>
      <c r="H239" s="32">
        <f>[5]SPESA!L663</f>
        <v>362500</v>
      </c>
    </row>
    <row r="240" spans="1:9" ht="15" customHeight="1" x14ac:dyDescent="0.25">
      <c r="C240" s="192" t="s">
        <v>134</v>
      </c>
      <c r="D240" s="193"/>
      <c r="E240" s="194"/>
      <c r="F240" s="32">
        <f>[5]SPESA!J674</f>
        <v>52250</v>
      </c>
      <c r="G240" s="32">
        <f>[5]SPESA!K674</f>
        <v>52250</v>
      </c>
      <c r="H240" s="32">
        <f>[5]SPESA!L674</f>
        <v>52250</v>
      </c>
    </row>
    <row r="241" spans="1:13" x14ac:dyDescent="0.25">
      <c r="C241" s="254" t="s">
        <v>135</v>
      </c>
      <c r="D241" s="255"/>
      <c r="E241" s="255"/>
      <c r="F241" s="35">
        <f>SUM(F239:F240)</f>
        <v>414750</v>
      </c>
      <c r="G241" s="35">
        <f>SUM(G239:G240)</f>
        <v>414750</v>
      </c>
      <c r="H241" s="35">
        <f>SUM(H239:H240)</f>
        <v>414750</v>
      </c>
      <c r="K241" s="36">
        <f>+[5]SPESA!J678-F241</f>
        <v>0</v>
      </c>
      <c r="L241" s="36">
        <f>+[5]SPESA!K678-G241</f>
        <v>0</v>
      </c>
      <c r="M241" s="36">
        <f>+[5]SPESA!L678-H241</f>
        <v>0</v>
      </c>
    </row>
    <row r="242" spans="1:13" x14ac:dyDescent="0.25">
      <c r="A242" s="112"/>
      <c r="B242" s="112"/>
      <c r="C242" s="112"/>
      <c r="D242" s="113"/>
    </row>
    <row r="243" spans="1:13" ht="15.75" x14ac:dyDescent="0.25">
      <c r="A243" s="219" t="s">
        <v>136</v>
      </c>
      <c r="B243" s="219"/>
      <c r="C243" s="220"/>
      <c r="D243" s="220"/>
      <c r="E243" s="220"/>
      <c r="F243" s="220"/>
      <c r="G243" s="220"/>
      <c r="H243" s="220"/>
      <c r="I243" s="220"/>
    </row>
    <row r="244" spans="1:13" x14ac:dyDescent="0.25">
      <c r="A244" s="114"/>
      <c r="B244" s="114"/>
      <c r="C244" s="114"/>
      <c r="D244" s="115"/>
    </row>
    <row r="245" spans="1:13" ht="15" customHeight="1" x14ac:dyDescent="0.25">
      <c r="A245" s="257" t="s">
        <v>137</v>
      </c>
      <c r="B245" s="257"/>
      <c r="C245" s="258"/>
      <c r="D245" s="258"/>
      <c r="E245" s="258"/>
      <c r="F245" s="258"/>
      <c r="G245" s="258"/>
      <c r="H245" s="258"/>
      <c r="I245" s="258"/>
    </row>
    <row r="246" spans="1:13" ht="12.95" customHeight="1" x14ac:dyDescent="0.25">
      <c r="A246" s="9"/>
      <c r="B246" s="9"/>
    </row>
    <row r="247" spans="1:13" ht="48" customHeight="1" x14ac:dyDescent="0.25">
      <c r="A247" s="219" t="s">
        <v>138</v>
      </c>
      <c r="B247" s="219"/>
      <c r="C247" s="220"/>
      <c r="D247" s="220"/>
      <c r="E247" s="220"/>
      <c r="F247" s="220"/>
      <c r="G247" s="220"/>
      <c r="H247" s="220"/>
      <c r="I247" s="220"/>
    </row>
    <row r="248" spans="1:13" ht="9.75" hidden="1" customHeight="1" x14ac:dyDescent="0.25">
      <c r="A248" s="116"/>
      <c r="B248" s="116"/>
      <c r="C248" s="117"/>
      <c r="D248" s="117"/>
      <c r="E248" s="117"/>
      <c r="F248" s="117"/>
      <c r="G248" s="117"/>
      <c r="H248" s="117"/>
      <c r="I248" s="117"/>
    </row>
    <row r="249" spans="1:13" ht="52.5" customHeight="1" x14ac:dyDescent="0.25">
      <c r="A249" s="219" t="s">
        <v>139</v>
      </c>
      <c r="B249" s="219"/>
      <c r="C249" s="220"/>
      <c r="D249" s="220"/>
      <c r="E249" s="220"/>
      <c r="F249" s="220"/>
      <c r="G249" s="220"/>
      <c r="H249" s="220"/>
      <c r="I249" s="220"/>
    </row>
    <row r="250" spans="1:13" ht="9.75" customHeight="1" x14ac:dyDescent="0.25">
      <c r="A250" s="116"/>
      <c r="B250" s="116"/>
      <c r="C250" s="117"/>
      <c r="D250" s="117"/>
      <c r="E250" s="117"/>
      <c r="F250" s="117"/>
      <c r="G250" s="117"/>
      <c r="H250" s="117"/>
      <c r="I250" s="117"/>
    </row>
    <row r="251" spans="1:13" ht="17.25" customHeight="1" x14ac:dyDescent="0.25">
      <c r="A251" s="116"/>
      <c r="B251" s="116"/>
      <c r="C251" s="117"/>
      <c r="D251" s="117"/>
      <c r="E251" s="117"/>
      <c r="F251" s="118" t="str">
        <f>F238</f>
        <v>Anno 2018</v>
      </c>
      <c r="G251" s="118" t="str">
        <f>G238</f>
        <v>Anno 2019</v>
      </c>
      <c r="H251" s="118" t="str">
        <f>H238</f>
        <v>Anno 2020</v>
      </c>
      <c r="I251" s="117"/>
    </row>
    <row r="252" spans="1:13" ht="15" customHeight="1" x14ac:dyDescent="0.25">
      <c r="B252" s="119"/>
      <c r="C252" s="256" t="s">
        <v>140</v>
      </c>
      <c r="D252" s="193"/>
      <c r="E252" s="194"/>
      <c r="F252" s="120">
        <f>2562.78+373.5</f>
        <v>2936.28</v>
      </c>
      <c r="G252" s="120">
        <f>2657.64+253.98</f>
        <v>2911.62</v>
      </c>
      <c r="H252" s="120">
        <f>2510.51+283.86</f>
        <v>2794.3700000000003</v>
      </c>
      <c r="I252" s="121"/>
    </row>
    <row r="253" spans="1:13" ht="15.75" customHeight="1" x14ac:dyDescent="0.25">
      <c r="B253" s="119"/>
      <c r="C253" s="256" t="s">
        <v>141</v>
      </c>
      <c r="D253" s="193"/>
      <c r="E253" s="194"/>
      <c r="F253" s="120">
        <v>11066.4</v>
      </c>
      <c r="G253" s="120">
        <v>12581.36</v>
      </c>
      <c r="H253" s="120">
        <v>14105.6</v>
      </c>
      <c r="I253" s="121"/>
    </row>
    <row r="254" spans="1:13" ht="15.75" customHeight="1" x14ac:dyDescent="0.25">
      <c r="B254" s="119"/>
      <c r="C254" s="256" t="s">
        <v>142</v>
      </c>
      <c r="D254" s="193"/>
      <c r="E254" s="194"/>
      <c r="F254" s="120">
        <v>157.5</v>
      </c>
      <c r="G254" s="120">
        <v>178.5</v>
      </c>
      <c r="H254" s="120">
        <v>204.25</v>
      </c>
      <c r="I254" s="121"/>
    </row>
    <row r="255" spans="1:13" ht="15.75" customHeight="1" x14ac:dyDescent="0.25">
      <c r="B255" s="119"/>
      <c r="C255" s="256" t="s">
        <v>143</v>
      </c>
      <c r="D255" s="193"/>
      <c r="E255" s="194"/>
      <c r="F255" s="120"/>
      <c r="G255" s="120"/>
      <c r="H255" s="120"/>
      <c r="I255" s="121"/>
    </row>
    <row r="256" spans="1:13" ht="15.75" customHeight="1" x14ac:dyDescent="0.25">
      <c r="B256" s="119"/>
      <c r="C256" s="192" t="s">
        <v>144</v>
      </c>
      <c r="D256" s="193"/>
      <c r="E256" s="194"/>
      <c r="F256" s="35">
        <f>SUM(F252:F255)</f>
        <v>14160.18</v>
      </c>
      <c r="G256" s="35">
        <f>SUM(G252:G255)</f>
        <v>15671.48</v>
      </c>
      <c r="H256" s="35">
        <f>SUM(H252:H255)</f>
        <v>17104.22</v>
      </c>
      <c r="I256" s="121"/>
    </row>
    <row r="257" spans="1:10" ht="15.75" customHeight="1" x14ac:dyDescent="0.25">
      <c r="B257" s="119"/>
      <c r="C257" s="268" t="s">
        <v>145</v>
      </c>
      <c r="D257" s="269"/>
      <c r="E257" s="270"/>
      <c r="F257" s="35">
        <f>[5]SPESA!J437</f>
        <v>15000</v>
      </c>
      <c r="G257" s="35">
        <f>[5]SPESA!K437</f>
        <v>16000</v>
      </c>
      <c r="H257" s="35">
        <f>[5]SPESA!L437</f>
        <v>17500</v>
      </c>
      <c r="I257" s="121"/>
    </row>
    <row r="258" spans="1:10" ht="14.25" customHeight="1" x14ac:dyDescent="0.25">
      <c r="A258" s="37"/>
      <c r="B258" s="37"/>
      <c r="C258" s="38"/>
      <c r="D258" s="38"/>
      <c r="E258" s="38"/>
      <c r="F258" s="38"/>
      <c r="G258" s="38"/>
      <c r="H258" s="38"/>
      <c r="I258" s="38"/>
    </row>
    <row r="259" spans="1:10" ht="37.5" customHeight="1" x14ac:dyDescent="0.25">
      <c r="A259" s="219" t="s">
        <v>146</v>
      </c>
      <c r="B259" s="219"/>
      <c r="C259" s="220"/>
      <c r="D259" s="220"/>
      <c r="E259" s="220"/>
      <c r="F259" s="220"/>
      <c r="G259" s="220"/>
      <c r="H259" s="220"/>
      <c r="I259" s="220"/>
      <c r="J259" s="116"/>
    </row>
    <row r="260" spans="1:10" ht="15.75" x14ac:dyDescent="0.25">
      <c r="A260" s="9" t="s">
        <v>0</v>
      </c>
      <c r="B260" s="9"/>
      <c r="H260" s="38"/>
      <c r="I260" s="38"/>
    </row>
    <row r="261" spans="1:10" ht="50.25" customHeight="1" x14ac:dyDescent="0.25">
      <c r="A261" s="257" t="s">
        <v>147</v>
      </c>
      <c r="B261" s="257"/>
      <c r="C261" s="258"/>
      <c r="D261" s="258"/>
      <c r="E261" s="258"/>
      <c r="F261" s="258"/>
      <c r="G261" s="258"/>
      <c r="H261" s="258"/>
      <c r="I261" s="258"/>
      <c r="J261" s="122"/>
    </row>
    <row r="262" spans="1:10" ht="12.95" customHeight="1" x14ac:dyDescent="0.25">
      <c r="A262" s="9" t="s">
        <v>0</v>
      </c>
      <c r="B262" s="9"/>
    </row>
    <row r="263" spans="1:10" ht="51" customHeight="1" x14ac:dyDescent="0.25">
      <c r="A263" s="219" t="s">
        <v>148</v>
      </c>
      <c r="B263" s="219"/>
      <c r="C263" s="220"/>
      <c r="D263" s="220"/>
      <c r="E263" s="220"/>
      <c r="F263" s="220"/>
      <c r="G263" s="220"/>
      <c r="H263" s="220"/>
      <c r="I263" s="220"/>
      <c r="J263" s="116"/>
    </row>
    <row r="264" spans="1:10" ht="15.75" x14ac:dyDescent="0.25">
      <c r="A264" s="219" t="s">
        <v>149</v>
      </c>
      <c r="B264" s="219"/>
      <c r="C264" s="220"/>
      <c r="D264" s="220"/>
      <c r="E264" s="220"/>
      <c r="F264" s="220"/>
      <c r="G264" s="220"/>
      <c r="H264" s="220"/>
      <c r="I264" s="220"/>
      <c r="J264" s="116"/>
    </row>
    <row r="265" spans="1:10" ht="15.75" customHeight="1" x14ac:dyDescent="0.25">
      <c r="A265" s="219" t="s">
        <v>150</v>
      </c>
      <c r="B265" s="219"/>
      <c r="C265" s="220"/>
      <c r="D265" s="220"/>
      <c r="E265" s="220"/>
      <c r="F265" s="220"/>
      <c r="G265" s="220"/>
      <c r="H265" s="220"/>
      <c r="I265" s="220"/>
      <c r="J265" s="116"/>
    </row>
    <row r="266" spans="1:10" ht="12.95" customHeight="1" x14ac:dyDescent="0.25">
      <c r="A266" s="9" t="s">
        <v>0</v>
      </c>
      <c r="B266" s="9"/>
    </row>
    <row r="267" spans="1:10" ht="15.75" customHeight="1" x14ac:dyDescent="0.25">
      <c r="A267" s="219" t="s">
        <v>151</v>
      </c>
      <c r="B267" s="219"/>
      <c r="C267" s="220"/>
      <c r="D267" s="220"/>
      <c r="E267" s="220"/>
      <c r="F267" s="220"/>
      <c r="G267" s="220"/>
      <c r="H267" s="220"/>
      <c r="I267" s="220"/>
      <c r="J267" s="116"/>
    </row>
    <row r="268" spans="1:10" ht="15.75" x14ac:dyDescent="0.25">
      <c r="A268" s="37"/>
      <c r="B268" s="37"/>
      <c r="C268" s="38"/>
      <c r="D268" s="38"/>
      <c r="E268" s="38"/>
      <c r="F268" s="38"/>
      <c r="G268" s="38"/>
      <c r="H268" s="38"/>
      <c r="I268" s="38"/>
    </row>
    <row r="269" spans="1:10" s="107" customFormat="1" ht="27" customHeight="1" x14ac:dyDescent="0.25">
      <c r="A269" s="123"/>
      <c r="B269" s="259" t="s">
        <v>152</v>
      </c>
      <c r="C269" s="260"/>
      <c r="D269" s="260"/>
      <c r="E269" s="260"/>
      <c r="F269" s="260"/>
      <c r="G269" s="260"/>
      <c r="H269" s="260"/>
      <c r="I269" s="261"/>
      <c r="J269" s="1"/>
    </row>
    <row r="270" spans="1:10" ht="15.75" x14ac:dyDescent="0.25">
      <c r="A270" s="37"/>
      <c r="B270" s="262" t="s">
        <v>153</v>
      </c>
      <c r="C270" s="263"/>
      <c r="D270" s="263"/>
      <c r="E270" s="263"/>
      <c r="F270" s="263"/>
      <c r="G270" s="124"/>
      <c r="H270" s="125"/>
      <c r="I270" s="126">
        <v>277363.78999999998</v>
      </c>
    </row>
    <row r="271" spans="1:10" ht="15.75" x14ac:dyDescent="0.25">
      <c r="A271" s="37"/>
      <c r="B271" s="264" t="s">
        <v>154</v>
      </c>
      <c r="C271" s="265"/>
      <c r="D271" s="265"/>
      <c r="E271" s="265"/>
      <c r="F271" s="265"/>
      <c r="G271" s="265"/>
      <c r="H271" s="127"/>
      <c r="I271" s="128">
        <v>469972.53</v>
      </c>
    </row>
    <row r="272" spans="1:10" ht="15.75" x14ac:dyDescent="0.25">
      <c r="A272" s="37"/>
      <c r="B272" s="266" t="s">
        <v>155</v>
      </c>
      <c r="C272" s="267"/>
      <c r="D272" s="267"/>
      <c r="E272" s="267"/>
      <c r="F272" s="267"/>
      <c r="G272" s="267"/>
      <c r="H272" s="129"/>
      <c r="I272" s="130">
        <v>1341041.5</v>
      </c>
    </row>
    <row r="273" spans="1:10" ht="15.75" x14ac:dyDescent="0.25">
      <c r="A273" s="37"/>
      <c r="B273" s="271" t="s">
        <v>156</v>
      </c>
      <c r="C273" s="272"/>
      <c r="D273" s="272"/>
      <c r="E273" s="272"/>
      <c r="F273" s="272"/>
      <c r="G273" s="272"/>
      <c r="H273" s="93"/>
      <c r="I273" s="131">
        <v>1733815.8</v>
      </c>
    </row>
    <row r="274" spans="1:10" ht="15.75" x14ac:dyDescent="0.25">
      <c r="A274" s="37"/>
      <c r="B274" s="271" t="s">
        <v>157</v>
      </c>
      <c r="C274" s="272"/>
      <c r="D274" s="272"/>
      <c r="E274" s="272"/>
      <c r="F274" s="272"/>
      <c r="G274" s="272"/>
      <c r="H274" s="93"/>
      <c r="I274" s="131">
        <f>-4729.4+1812.85</f>
        <v>-2916.5499999999997</v>
      </c>
    </row>
    <row r="275" spans="1:10" ht="15.75" x14ac:dyDescent="0.25">
      <c r="A275" s="37"/>
      <c r="B275" s="264" t="s">
        <v>158</v>
      </c>
      <c r="C275" s="265"/>
      <c r="D275" s="265"/>
      <c r="E275" s="265"/>
      <c r="F275" s="265"/>
      <c r="G275" s="265"/>
      <c r="H275" s="127"/>
      <c r="I275" s="132">
        <v>-14767.2</v>
      </c>
    </row>
    <row r="276" spans="1:10" s="107" customFormat="1" ht="15.75" x14ac:dyDescent="0.25">
      <c r="A276" s="123"/>
      <c r="B276" s="278" t="s">
        <v>159</v>
      </c>
      <c r="C276" s="277"/>
      <c r="D276" s="277"/>
      <c r="E276" s="277"/>
      <c r="F276" s="277"/>
      <c r="G276" s="277"/>
      <c r="H276" s="279"/>
      <c r="I276" s="133">
        <f>I272-I273+I274-I275+I270+I271</f>
        <v>366412.67</v>
      </c>
      <c r="J276" s="1"/>
    </row>
    <row r="277" spans="1:10" ht="15.75" x14ac:dyDescent="0.25">
      <c r="A277" s="37"/>
      <c r="B277" s="266" t="s">
        <v>160</v>
      </c>
      <c r="C277" s="267"/>
      <c r="D277" s="267"/>
      <c r="E277" s="267"/>
      <c r="F277" s="267"/>
      <c r="G277" s="267"/>
      <c r="H277" s="129"/>
      <c r="I277" s="134">
        <v>0</v>
      </c>
    </row>
    <row r="278" spans="1:10" ht="15.75" x14ac:dyDescent="0.25">
      <c r="A278" s="37"/>
      <c r="B278" s="271" t="s">
        <v>161</v>
      </c>
      <c r="C278" s="272"/>
      <c r="D278" s="272"/>
      <c r="E278" s="272"/>
      <c r="F278" s="272"/>
      <c r="G278" s="272"/>
      <c r="H278" s="93"/>
      <c r="I278" s="135">
        <v>0</v>
      </c>
    </row>
    <row r="279" spans="1:10" ht="15.75" x14ac:dyDescent="0.25">
      <c r="A279" s="37"/>
      <c r="B279" s="271" t="s">
        <v>162</v>
      </c>
      <c r="C279" s="272"/>
      <c r="D279" s="272"/>
      <c r="E279" s="272"/>
      <c r="F279" s="272"/>
      <c r="G279" s="272"/>
      <c r="H279" s="93"/>
      <c r="I279" s="135">
        <v>0</v>
      </c>
    </row>
    <row r="280" spans="1:10" ht="15.75" x14ac:dyDescent="0.25">
      <c r="A280" s="37"/>
      <c r="B280" s="271" t="s">
        <v>163</v>
      </c>
      <c r="C280" s="272"/>
      <c r="D280" s="272"/>
      <c r="E280" s="272"/>
      <c r="F280" s="272"/>
      <c r="G280" s="272"/>
      <c r="H280" s="93"/>
      <c r="I280" s="135">
        <v>0</v>
      </c>
    </row>
    <row r="281" spans="1:10" ht="15.75" x14ac:dyDescent="0.25">
      <c r="A281" s="37"/>
      <c r="B281" s="264" t="s">
        <v>164</v>
      </c>
      <c r="C281" s="265"/>
      <c r="D281" s="265"/>
      <c r="E281" s="265"/>
      <c r="F281" s="265"/>
      <c r="G281" s="265"/>
      <c r="H281" s="127"/>
      <c r="I281" s="132"/>
    </row>
    <row r="282" spans="1:10" s="107" customFormat="1" ht="15.75" customHeight="1" x14ac:dyDescent="0.25">
      <c r="A282" s="123"/>
      <c r="B282" s="273" t="s">
        <v>165</v>
      </c>
      <c r="C282" s="274"/>
      <c r="D282" s="274"/>
      <c r="E282" s="274"/>
      <c r="F282" s="274"/>
      <c r="G282" s="274"/>
      <c r="H282" s="275"/>
      <c r="I282" s="136">
        <f>I276+I277-I278+I279-I280-I281</f>
        <v>366412.67</v>
      </c>
      <c r="J282" s="1"/>
    </row>
    <row r="283" spans="1:10" s="107" customFormat="1" ht="27" customHeight="1" x14ac:dyDescent="0.25">
      <c r="A283" s="123"/>
      <c r="B283" s="259" t="s">
        <v>166</v>
      </c>
      <c r="C283" s="260"/>
      <c r="D283" s="260"/>
      <c r="E283" s="260"/>
      <c r="F283" s="260"/>
      <c r="G283" s="260"/>
      <c r="H283" s="260"/>
      <c r="I283" s="261"/>
      <c r="J283" s="1"/>
    </row>
    <row r="284" spans="1:10" s="107" customFormat="1" ht="15.75" x14ac:dyDescent="0.25">
      <c r="A284" s="123"/>
      <c r="B284" s="276" t="s">
        <v>167</v>
      </c>
      <c r="C284" s="277"/>
      <c r="D284" s="277"/>
      <c r="E284" s="277"/>
      <c r="F284" s="277"/>
      <c r="G284" s="277"/>
      <c r="H284" s="137"/>
      <c r="I284" s="138"/>
      <c r="J284" s="1"/>
    </row>
    <row r="285" spans="1:10" s="107" customFormat="1" ht="15.75" x14ac:dyDescent="0.25">
      <c r="A285" s="123"/>
      <c r="B285" s="139"/>
      <c r="C285" s="272" t="s">
        <v>168</v>
      </c>
      <c r="D285" s="272"/>
      <c r="E285" s="272"/>
      <c r="F285" s="272"/>
      <c r="G285" s="272"/>
      <c r="H285" s="280"/>
      <c r="I285" s="140">
        <v>32090.6</v>
      </c>
      <c r="J285" s="1"/>
    </row>
    <row r="286" spans="1:10" s="107" customFormat="1" ht="17.25" customHeight="1" x14ac:dyDescent="0.25">
      <c r="A286" s="123"/>
      <c r="B286" s="139"/>
      <c r="C286" s="272" t="s">
        <v>169</v>
      </c>
      <c r="D286" s="272"/>
      <c r="E286" s="272"/>
      <c r="F286" s="272"/>
      <c r="G286" s="272"/>
      <c r="H286" s="280"/>
      <c r="I286" s="140">
        <v>4712.0600000000004</v>
      </c>
      <c r="J286" s="1"/>
    </row>
    <row r="287" spans="1:10" s="107" customFormat="1" ht="15.75" x14ac:dyDescent="0.25">
      <c r="A287" s="123"/>
      <c r="B287" s="139"/>
      <c r="C287" s="141"/>
      <c r="D287" s="141"/>
      <c r="E287" s="141"/>
      <c r="F287" s="141"/>
      <c r="G287" s="141"/>
      <c r="H287" s="142" t="s">
        <v>170</v>
      </c>
      <c r="I287" s="143">
        <f>SUM(I285:I286)</f>
        <v>36802.659999999996</v>
      </c>
      <c r="J287" s="1"/>
    </row>
    <row r="288" spans="1:10" s="107" customFormat="1" ht="15.75" x14ac:dyDescent="0.25">
      <c r="A288" s="123"/>
      <c r="B288" s="276" t="s">
        <v>171</v>
      </c>
      <c r="C288" s="277"/>
      <c r="D288" s="277"/>
      <c r="E288" s="277"/>
      <c r="F288" s="277"/>
      <c r="G288" s="277"/>
      <c r="H288" s="137"/>
      <c r="I288" s="138"/>
      <c r="J288" s="1"/>
    </row>
    <row r="289" spans="1:10" ht="15.75" x14ac:dyDescent="0.25">
      <c r="A289" s="37"/>
      <c r="B289" s="144"/>
      <c r="C289" s="272" t="s">
        <v>172</v>
      </c>
      <c r="D289" s="272"/>
      <c r="E289" s="272"/>
      <c r="F289" s="272"/>
      <c r="G289" s="272"/>
      <c r="H289" s="280"/>
      <c r="I289" s="140">
        <v>9000</v>
      </c>
    </row>
    <row r="290" spans="1:10" ht="15.75" x14ac:dyDescent="0.25">
      <c r="A290" s="37"/>
      <c r="B290" s="144"/>
      <c r="C290" s="272" t="s">
        <v>173</v>
      </c>
      <c r="D290" s="272"/>
      <c r="E290" s="272"/>
      <c r="F290" s="272"/>
      <c r="G290" s="272"/>
      <c r="H290" s="280"/>
      <c r="I290" s="140">
        <v>0</v>
      </c>
    </row>
    <row r="291" spans="1:10" ht="15.75" x14ac:dyDescent="0.25">
      <c r="A291" s="37"/>
      <c r="B291" s="144"/>
      <c r="C291" s="272" t="s">
        <v>174</v>
      </c>
      <c r="D291" s="272"/>
      <c r="E291" s="272"/>
      <c r="F291" s="272"/>
      <c r="G291" s="272"/>
      <c r="H291" s="280"/>
      <c r="I291" s="140">
        <v>0</v>
      </c>
    </row>
    <row r="292" spans="1:10" ht="15.75" x14ac:dyDescent="0.25">
      <c r="A292" s="37"/>
      <c r="B292" s="144"/>
      <c r="C292" s="272" t="s">
        <v>175</v>
      </c>
      <c r="D292" s="272"/>
      <c r="E292" s="272"/>
      <c r="F292" s="272"/>
      <c r="G292" s="272"/>
      <c r="H292" s="280"/>
      <c r="I292" s="140">
        <v>0</v>
      </c>
    </row>
    <row r="293" spans="1:10" ht="15.75" x14ac:dyDescent="0.25">
      <c r="A293" s="37"/>
      <c r="B293" s="144"/>
      <c r="C293" s="272" t="s">
        <v>176</v>
      </c>
      <c r="D293" s="272"/>
      <c r="E293" s="272"/>
      <c r="F293" s="272"/>
      <c r="G293" s="272"/>
      <c r="H293" s="280"/>
      <c r="I293" s="140">
        <v>0</v>
      </c>
    </row>
    <row r="294" spans="1:10" s="107" customFormat="1" ht="15.75" x14ac:dyDescent="0.25">
      <c r="A294" s="123"/>
      <c r="B294" s="145"/>
      <c r="C294" s="146"/>
      <c r="D294" s="147"/>
      <c r="E294" s="147"/>
      <c r="F294" s="147"/>
      <c r="G294" s="147"/>
      <c r="H294" s="142" t="s">
        <v>177</v>
      </c>
      <c r="I294" s="148">
        <f>SUM(I289:I293)</f>
        <v>9000</v>
      </c>
      <c r="J294" s="1"/>
    </row>
    <row r="295" spans="1:10" s="107" customFormat="1" ht="15.75" x14ac:dyDescent="0.25">
      <c r="A295" s="123"/>
      <c r="B295" s="281" t="s">
        <v>178</v>
      </c>
      <c r="C295" s="282"/>
      <c r="D295" s="282"/>
      <c r="E295" s="282"/>
      <c r="F295" s="282"/>
      <c r="G295" s="282"/>
      <c r="H295" s="149"/>
      <c r="I295" s="150">
        <v>0</v>
      </c>
      <c r="J295" s="1"/>
    </row>
    <row r="296" spans="1:10" s="107" customFormat="1" ht="15.75" x14ac:dyDescent="0.25">
      <c r="A296" s="123"/>
      <c r="B296" s="145"/>
      <c r="C296" s="146"/>
      <c r="D296" s="147"/>
      <c r="E296" s="147"/>
      <c r="F296" s="147"/>
      <c r="G296" s="147"/>
      <c r="H296" s="142" t="s">
        <v>179</v>
      </c>
      <c r="I296" s="148">
        <v>56185.7</v>
      </c>
      <c r="J296" s="1"/>
    </row>
    <row r="297" spans="1:10" s="107" customFormat="1" ht="15.75" x14ac:dyDescent="0.25">
      <c r="A297" s="123"/>
      <c r="B297" s="151"/>
      <c r="C297" s="152"/>
      <c r="D297" s="153"/>
      <c r="E297" s="153"/>
      <c r="F297" s="153"/>
      <c r="G297" s="153"/>
      <c r="H297" s="154" t="s">
        <v>180</v>
      </c>
      <c r="I297" s="155">
        <f>I282-I287-I294-I296</f>
        <v>264424.31</v>
      </c>
      <c r="J297" s="1"/>
    </row>
    <row r="298" spans="1:10" ht="15.75" x14ac:dyDescent="0.25">
      <c r="A298" s="37"/>
      <c r="B298" s="37"/>
      <c r="C298" s="38"/>
      <c r="D298" s="38"/>
      <c r="E298" s="38"/>
      <c r="F298" s="38"/>
      <c r="G298" s="38"/>
      <c r="H298" s="38"/>
      <c r="I298" s="38"/>
    </row>
    <row r="299" spans="1:10" ht="15" customHeight="1" x14ac:dyDescent="0.25">
      <c r="A299" s="9" t="s">
        <v>0</v>
      </c>
      <c r="B299" s="9"/>
      <c r="H299" s="156"/>
      <c r="I299" s="38"/>
    </row>
    <row r="300" spans="1:10" ht="15.75" x14ac:dyDescent="0.25">
      <c r="A300" s="283" t="s">
        <v>181</v>
      </c>
      <c r="B300" s="284"/>
      <c r="C300" s="285"/>
      <c r="D300" s="285"/>
      <c r="E300" s="285"/>
      <c r="F300" s="285"/>
      <c r="G300" s="285"/>
      <c r="H300" s="285"/>
      <c r="I300" s="285"/>
    </row>
    <row r="301" spans="1:10" ht="12.95" customHeight="1" x14ac:dyDescent="0.25">
      <c r="A301" s="9" t="s">
        <v>0</v>
      </c>
      <c r="B301" s="9"/>
    </row>
    <row r="302" spans="1:10" ht="68.25" customHeight="1" x14ac:dyDescent="0.25">
      <c r="A302" s="219" t="s">
        <v>182</v>
      </c>
      <c r="B302" s="219"/>
      <c r="C302" s="220"/>
      <c r="D302" s="220"/>
      <c r="E302" s="220"/>
      <c r="F302" s="220"/>
      <c r="G302" s="220"/>
      <c r="H302" s="220"/>
      <c r="I302" s="220"/>
    </row>
    <row r="303" spans="1:10" ht="17.25" customHeight="1" x14ac:dyDescent="0.25">
      <c r="A303" s="286" t="s">
        <v>183</v>
      </c>
      <c r="B303" s="286"/>
      <c r="C303" s="286"/>
      <c r="D303" s="286"/>
      <c r="E303" s="286"/>
      <c r="F303" s="286"/>
      <c r="G303" s="286"/>
      <c r="H303" s="286"/>
      <c r="I303" s="286"/>
    </row>
    <row r="304" spans="1:10" ht="15" customHeight="1" x14ac:dyDescent="0.25">
      <c r="A304" s="116"/>
      <c r="B304" s="116"/>
      <c r="C304" s="117"/>
      <c r="D304" s="117"/>
      <c r="E304" s="117"/>
      <c r="F304" s="117"/>
      <c r="G304" s="117"/>
      <c r="H304" s="117"/>
      <c r="I304" s="117"/>
    </row>
    <row r="305" spans="1:11" ht="23.25" customHeight="1" x14ac:dyDescent="0.25">
      <c r="A305" s="157"/>
      <c r="B305" s="157"/>
      <c r="D305" s="288" t="str">
        <f>[5]PAREGGIO!A4</f>
        <v>F. V. SPESE CORRENTI</v>
      </c>
      <c r="E305" s="288"/>
      <c r="F305" s="288"/>
      <c r="G305" s="158">
        <f>[5]PAREGGIO!E4</f>
        <v>0</v>
      </c>
      <c r="H305" s="159"/>
      <c r="I305" s="159"/>
    </row>
    <row r="306" spans="1:11" ht="23.25" customHeight="1" x14ac:dyDescent="0.25">
      <c r="A306" s="157"/>
      <c r="B306" s="157"/>
      <c r="D306" s="288" t="str">
        <f>[5]PAREGGIO!A5</f>
        <v>F. V. SPESE INVESTIMENTO</v>
      </c>
      <c r="E306" s="288"/>
      <c r="F306" s="288"/>
      <c r="G306" s="158">
        <f>[5]PAREGGIO!E5</f>
        <v>0</v>
      </c>
      <c r="H306" s="159"/>
      <c r="I306" s="159"/>
    </row>
    <row r="307" spans="1:11" ht="15.75" x14ac:dyDescent="0.25">
      <c r="A307" s="9" t="s">
        <v>0</v>
      </c>
      <c r="B307" s="9"/>
    </row>
    <row r="308" spans="1:11" ht="42.75" customHeight="1" x14ac:dyDescent="0.25">
      <c r="A308" s="257" t="s">
        <v>184</v>
      </c>
      <c r="B308" s="257"/>
      <c r="C308" s="258"/>
      <c r="D308" s="258"/>
      <c r="E308" s="258"/>
      <c r="F308" s="258"/>
      <c r="G308" s="258"/>
      <c r="H308" s="258"/>
      <c r="I308" s="258"/>
    </row>
    <row r="309" spans="1:11" ht="15.75" x14ac:dyDescent="0.25">
      <c r="A309" s="9" t="s">
        <v>0</v>
      </c>
      <c r="B309" s="9"/>
      <c r="G309" s="160">
        <v>2018</v>
      </c>
      <c r="H309" s="160">
        <v>2019</v>
      </c>
      <c r="I309" s="160">
        <v>2020</v>
      </c>
      <c r="J309" s="2"/>
      <c r="K309" s="1"/>
    </row>
    <row r="310" spans="1:11" ht="30" customHeight="1" x14ac:dyDescent="0.25">
      <c r="A310" s="9"/>
      <c r="B310" s="287" t="str">
        <f>+[5]SPESA!F467</f>
        <v>INSTALLAZIONE TABELLONI INFORMATIVI ZONA LAGO E VILL.ANGELA MARIA</v>
      </c>
      <c r="C310" s="287"/>
      <c r="D310" s="287"/>
      <c r="E310" s="287"/>
      <c r="F310" s="287"/>
      <c r="G310" s="161">
        <f>+[5]SPESA!J467</f>
        <v>0</v>
      </c>
      <c r="H310" s="161">
        <f>+[5]SPESA!K467</f>
        <v>8000</v>
      </c>
      <c r="I310" s="161">
        <f>+[5]SPESA!L467</f>
        <v>0</v>
      </c>
      <c r="J310" s="2"/>
      <c r="K310" s="1"/>
    </row>
    <row r="311" spans="1:11" ht="30" customHeight="1" x14ac:dyDescent="0.25">
      <c r="A311" s="9"/>
      <c r="B311" s="287" t="str">
        <f>+[5]SPESA!F468</f>
        <v>REALIZZAZIONE COLLEGAMENTO "OPEN DATA" REGIONALE</v>
      </c>
      <c r="C311" s="287"/>
      <c r="D311" s="287"/>
      <c r="E311" s="287"/>
      <c r="F311" s="287"/>
      <c r="G311" s="161">
        <f>+[5]SPESA!J468</f>
        <v>6000</v>
      </c>
      <c r="H311" s="161">
        <f>+[5]SPESA!K468</f>
        <v>0</v>
      </c>
      <c r="I311" s="161">
        <f>+[5]SPESA!L468</f>
        <v>0</v>
      </c>
      <c r="J311" s="2"/>
      <c r="K311" s="1"/>
    </row>
    <row r="312" spans="1:11" ht="30" customHeight="1" x14ac:dyDescent="0.25">
      <c r="A312" s="9"/>
      <c r="B312" s="287" t="str">
        <f>+[5]SPESA!F474</f>
        <v>MANUTENZIONE STRAORDINARIA IMMOBILI E BENI DEMANIALI</v>
      </c>
      <c r="C312" s="287"/>
      <c r="D312" s="287"/>
      <c r="E312" s="287"/>
      <c r="F312" s="287"/>
      <c r="G312" s="161">
        <f>+[5]SPESA!J474</f>
        <v>29000</v>
      </c>
      <c r="H312" s="161">
        <f>+[5]SPESA!K474</f>
        <v>48000</v>
      </c>
      <c r="I312" s="161">
        <f>+[5]SPESA!L474</f>
        <v>56000</v>
      </c>
      <c r="J312" s="2"/>
      <c r="K312" s="1"/>
    </row>
    <row r="313" spans="1:11" ht="30" customHeight="1" x14ac:dyDescent="0.25">
      <c r="A313" s="9"/>
      <c r="B313" s="287" t="str">
        <f>+[5]SPESA!F498</f>
        <v>FONDO PER BANDO RECUPERO FACCIATE CENTRO STORICO</v>
      </c>
      <c r="C313" s="287"/>
      <c r="D313" s="287"/>
      <c r="E313" s="287"/>
      <c r="F313" s="287"/>
      <c r="G313" s="161">
        <f>+[5]SPESA!J498</f>
        <v>2000</v>
      </c>
      <c r="H313" s="161">
        <f>+[5]SPESA!K498</f>
        <v>2000</v>
      </c>
      <c r="I313" s="161">
        <f>+[5]SPESA!L498</f>
        <v>2000</v>
      </c>
      <c r="J313" s="2"/>
      <c r="K313" s="1"/>
    </row>
    <row r="314" spans="1:11" ht="30" customHeight="1" x14ac:dyDescent="0.25">
      <c r="A314" s="9"/>
      <c r="B314" s="287" t="str">
        <f>+[5]SPESA!F501</f>
        <v>ACQUISTO ARREDO PER PALAZZO RE/MERIS (BIBLIOTECA/CENTRO CULTURALE)</v>
      </c>
      <c r="C314" s="287"/>
      <c r="D314" s="287"/>
      <c r="E314" s="287"/>
      <c r="F314" s="287"/>
      <c r="G314" s="161">
        <f>+[5]SPESA!J501</f>
        <v>18400</v>
      </c>
      <c r="H314" s="161"/>
      <c r="I314" s="161"/>
      <c r="J314" s="2"/>
      <c r="K314" s="1"/>
    </row>
    <row r="315" spans="1:11" ht="30" customHeight="1" x14ac:dyDescent="0.25">
      <c r="A315" s="9"/>
      <c r="B315" s="287" t="str">
        <f>+[5]SPESA!F511</f>
        <v>MANUTENZIONE STRAORDINARIA CENTRO SPORTIVO</v>
      </c>
      <c r="C315" s="287"/>
      <c r="D315" s="287"/>
      <c r="E315" s="287"/>
      <c r="F315" s="287"/>
      <c r="G315" s="161">
        <f>+[5]SPESA!J511</f>
        <v>6770</v>
      </c>
      <c r="H315" s="161"/>
      <c r="I315" s="161"/>
      <c r="J315" s="2"/>
      <c r="K315" s="1"/>
    </row>
    <row r="316" spans="1:11" ht="30" customHeight="1" x14ac:dyDescent="0.25">
      <c r="A316" s="9"/>
      <c r="B316" s="287" t="str">
        <f>+[5]SPESA!F535</f>
        <v>REDAZIONE VARIANTE AL P.G.T.</v>
      </c>
      <c r="C316" s="287"/>
      <c r="D316" s="287"/>
      <c r="E316" s="287"/>
      <c r="F316" s="287"/>
      <c r="G316" s="161">
        <f>+[5]SPESA!J535</f>
        <v>15230</v>
      </c>
      <c r="H316" s="161"/>
      <c r="I316" s="161"/>
      <c r="J316" s="2"/>
      <c r="K316" s="1"/>
    </row>
    <row r="317" spans="1:11" ht="30" customHeight="1" x14ac:dyDescent="0.25">
      <c r="A317" s="9"/>
      <c r="B317" s="287" t="str">
        <f>+[5]SPESA!F546</f>
        <v>OPERE `FONDO AREE VERDI` L.R. 2/2005 e s.m.i.</v>
      </c>
      <c r="C317" s="287"/>
      <c r="D317" s="287"/>
      <c r="E317" s="287"/>
      <c r="F317" s="287"/>
      <c r="G317" s="161">
        <f>+[5]SPESA!J546</f>
        <v>5000</v>
      </c>
      <c r="H317" s="161">
        <f>+[5]SPESA!K546</f>
        <v>5000</v>
      </c>
      <c r="I317" s="161">
        <f>+[5]SPESA!L546</f>
        <v>5000</v>
      </c>
      <c r="J317" s="2"/>
      <c r="K317" s="1"/>
    </row>
    <row r="318" spans="1:11" ht="30" customHeight="1" x14ac:dyDescent="0.25">
      <c r="A318" s="9"/>
      <c r="B318" s="287" t="str">
        <f>+[5]SPESA!F551</f>
        <v>INSTALLAZIONE CONTROLLO ACCESSI CENTRO RACCOLTA RIFIUTI</v>
      </c>
      <c r="C318" s="287"/>
      <c r="D318" s="287"/>
      <c r="E318" s="287"/>
      <c r="F318" s="287"/>
      <c r="G318" s="161">
        <f>+[5]SPESA!J551</f>
        <v>5000</v>
      </c>
      <c r="H318" s="161">
        <f>+[5]SPESA!K551</f>
        <v>5000</v>
      </c>
      <c r="I318" s="161">
        <f>+[5]SPESA!L551</f>
        <v>5000</v>
      </c>
      <c r="J318" s="2"/>
      <c r="K318" s="1"/>
    </row>
    <row r="319" spans="1:11" ht="30" customHeight="1" x14ac:dyDescent="0.25">
      <c r="A319" s="9"/>
      <c r="B319" s="287" t="str">
        <f>+[5]SPESA!F556</f>
        <v>RIQUALIFICAZIONE TRATTO LUNGO LAGO (quota in favore dell'Autorita di bacino laghi)</v>
      </c>
      <c r="C319" s="287"/>
      <c r="D319" s="287"/>
      <c r="E319" s="287"/>
      <c r="F319" s="287"/>
      <c r="G319" s="161">
        <f>+[5]SPESA!J556</f>
        <v>40000</v>
      </c>
      <c r="H319" s="161"/>
      <c r="I319" s="161"/>
      <c r="J319" s="2"/>
      <c r="K319" s="1"/>
    </row>
    <row r="320" spans="1:11" ht="30" customHeight="1" x14ac:dyDescent="0.25">
      <c r="A320" s="9"/>
      <c r="B320" s="287" t="str">
        <f>+[5]SPESA!F576</f>
        <v>ELIMINAZ. BARRIERE ARCHITET. (10% ONERI)</v>
      </c>
      <c r="C320" s="287"/>
      <c r="D320" s="287"/>
      <c r="E320" s="287"/>
      <c r="F320" s="287"/>
      <c r="G320" s="161">
        <f>+[5]SPESA!J576</f>
        <v>5000</v>
      </c>
      <c r="H320" s="161">
        <f>+[5]SPESA!K576</f>
        <v>5000</v>
      </c>
      <c r="I320" s="161">
        <f>+[5]SPESA!L576</f>
        <v>5000</v>
      </c>
      <c r="J320" s="2"/>
      <c r="K320" s="1"/>
    </row>
    <row r="321" spans="1:13" ht="30" customHeight="1" x14ac:dyDescent="0.25">
      <c r="A321" s="9"/>
      <c r="B321" s="287" t="str">
        <f>+[5]SPESA!F582</f>
        <v>FONDO FINANZIAMENTO OPERE RELIGIOSE/SOCIALI (ONERI)</v>
      </c>
      <c r="C321" s="287"/>
      <c r="D321" s="287"/>
      <c r="E321" s="287"/>
      <c r="F321" s="287"/>
      <c r="G321" s="161">
        <f>+[5]SPESA!J582</f>
        <v>2000</v>
      </c>
      <c r="H321" s="161">
        <f>+[5]SPESA!K582</f>
        <v>2000</v>
      </c>
      <c r="I321" s="161">
        <f>+[5]SPESA!L582</f>
        <v>2000</v>
      </c>
      <c r="J321" s="2"/>
      <c r="K321" s="1"/>
    </row>
    <row r="322" spans="1:13" ht="30" customHeight="1" x14ac:dyDescent="0.25">
      <c r="A322" s="9"/>
      <c r="B322" s="289" t="s">
        <v>185</v>
      </c>
      <c r="C322" s="289"/>
      <c r="D322" s="289"/>
      <c r="E322" s="289"/>
      <c r="F322" s="289"/>
      <c r="G322" s="162">
        <f>+SUM(G310:G321)</f>
        <v>134400</v>
      </c>
      <c r="H322" s="162">
        <f t="shared" ref="H322:I322" si="6">+SUM(H310:H321)</f>
        <v>75000</v>
      </c>
      <c r="I322" s="162">
        <f t="shared" si="6"/>
        <v>75000</v>
      </c>
      <c r="J322" s="2"/>
      <c r="K322" s="110">
        <f>+G322-[5]PAREGGIO!E20</f>
        <v>0</v>
      </c>
      <c r="L322" s="110">
        <f>+H322-[5]PAREGGIO!F20</f>
        <v>0</v>
      </c>
      <c r="M322" s="110">
        <f>+I322-[5]PAREGGIO!G20</f>
        <v>0</v>
      </c>
    </row>
    <row r="323" spans="1:13" ht="15.75" x14ac:dyDescent="0.25">
      <c r="A323" s="9"/>
      <c r="B323" s="9"/>
    </row>
    <row r="324" spans="1:13" ht="36" customHeight="1" x14ac:dyDescent="0.25">
      <c r="A324" s="257" t="s">
        <v>186</v>
      </c>
      <c r="B324" s="257"/>
      <c r="C324" s="258"/>
      <c r="D324" s="258"/>
      <c r="E324" s="258"/>
      <c r="F324" s="258"/>
      <c r="G324" s="258"/>
      <c r="H324" s="258"/>
      <c r="I324" s="258"/>
    </row>
    <row r="325" spans="1:13" ht="12.95" customHeight="1" x14ac:dyDescent="0.25">
      <c r="A325" s="9" t="s">
        <v>0</v>
      </c>
      <c r="B325" s="9"/>
    </row>
    <row r="326" spans="1:13" ht="15" customHeight="1" x14ac:dyDescent="0.25">
      <c r="A326" s="219" t="s">
        <v>187</v>
      </c>
      <c r="B326" s="219"/>
      <c r="C326" s="220"/>
      <c r="D326" s="220"/>
      <c r="E326" s="220"/>
      <c r="F326" s="220"/>
      <c r="G326" s="220"/>
      <c r="H326" s="220"/>
      <c r="I326" s="220"/>
    </row>
    <row r="327" spans="1:13" ht="15.75" x14ac:dyDescent="0.25">
      <c r="A327" s="11" t="s">
        <v>0</v>
      </c>
      <c r="B327" s="11"/>
      <c r="C327" s="12"/>
      <c r="D327" s="12"/>
      <c r="E327" s="12"/>
      <c r="F327" s="12"/>
      <c r="G327" s="12"/>
      <c r="H327" s="12"/>
      <c r="I327" s="12"/>
    </row>
    <row r="328" spans="1:13" ht="48.75" customHeight="1" x14ac:dyDescent="0.25">
      <c r="A328" s="257" t="s">
        <v>188</v>
      </c>
      <c r="B328" s="257"/>
      <c r="C328" s="258"/>
      <c r="D328" s="258"/>
      <c r="E328" s="258"/>
      <c r="F328" s="258"/>
      <c r="G328" s="258"/>
      <c r="H328" s="258"/>
      <c r="I328" s="258"/>
    </row>
    <row r="329" spans="1:13" ht="12.95" customHeight="1" x14ac:dyDescent="0.25">
      <c r="A329" s="9" t="s">
        <v>0</v>
      </c>
      <c r="B329" s="9"/>
    </row>
    <row r="330" spans="1:13" ht="15" customHeight="1" x14ac:dyDescent="0.25">
      <c r="A330" s="219" t="s">
        <v>189</v>
      </c>
      <c r="B330" s="219"/>
      <c r="C330" s="220"/>
      <c r="D330" s="220"/>
      <c r="E330" s="220"/>
      <c r="F330" s="220"/>
      <c r="G330" s="220"/>
      <c r="H330" s="220"/>
      <c r="I330" s="220"/>
    </row>
    <row r="331" spans="1:13" ht="15.75" x14ac:dyDescent="0.25">
      <c r="A331" s="11" t="s">
        <v>0</v>
      </c>
      <c r="B331" s="11"/>
      <c r="C331" s="12"/>
      <c r="D331" s="12"/>
      <c r="E331" s="12"/>
      <c r="F331" s="12"/>
      <c r="G331" s="12"/>
      <c r="H331" s="12"/>
      <c r="I331" s="12"/>
    </row>
    <row r="332" spans="1:13" ht="33.75" customHeight="1" x14ac:dyDescent="0.25">
      <c r="A332" s="257" t="s">
        <v>190</v>
      </c>
      <c r="B332" s="257"/>
      <c r="C332" s="258"/>
      <c r="D332" s="258"/>
      <c r="E332" s="258"/>
      <c r="F332" s="258"/>
      <c r="G332" s="258"/>
      <c r="H332" s="258"/>
      <c r="I332" s="258"/>
    </row>
    <row r="333" spans="1:13" ht="12.95" customHeight="1" x14ac:dyDescent="0.25">
      <c r="A333" s="9" t="s">
        <v>0</v>
      </c>
      <c r="B333" s="9"/>
    </row>
    <row r="334" spans="1:13" ht="15.75" x14ac:dyDescent="0.25">
      <c r="A334" s="219" t="s">
        <v>191</v>
      </c>
      <c r="B334" s="219"/>
      <c r="C334" s="220"/>
      <c r="D334" s="220"/>
      <c r="E334" s="220"/>
      <c r="F334" s="220"/>
      <c r="G334" s="220"/>
      <c r="H334" s="220"/>
      <c r="I334" s="220"/>
    </row>
    <row r="335" spans="1:13" ht="15.75" x14ac:dyDescent="0.25">
      <c r="A335" s="11" t="s">
        <v>0</v>
      </c>
      <c r="B335" s="11"/>
      <c r="C335" s="12"/>
      <c r="D335" s="12"/>
      <c r="E335" s="12"/>
      <c r="F335" s="12"/>
      <c r="G335" s="12"/>
      <c r="H335" s="12"/>
      <c r="I335" s="12"/>
    </row>
    <row r="336" spans="1:13" ht="15.75" x14ac:dyDescent="0.25">
      <c r="A336" s="257" t="s">
        <v>192</v>
      </c>
      <c r="B336" s="257"/>
      <c r="C336" s="258"/>
      <c r="D336" s="258"/>
      <c r="E336" s="258"/>
      <c r="F336" s="258"/>
      <c r="G336" s="258"/>
      <c r="H336" s="258"/>
      <c r="I336" s="258"/>
    </row>
    <row r="337" spans="1:10" ht="12.95" customHeight="1" x14ac:dyDescent="0.25">
      <c r="A337" s="9" t="s">
        <v>0</v>
      </c>
      <c r="B337" s="9"/>
    </row>
    <row r="338" spans="1:10" ht="57.75" customHeight="1" x14ac:dyDescent="0.25">
      <c r="A338" s="170" t="s">
        <v>193</v>
      </c>
      <c r="B338" s="170"/>
      <c r="C338" s="221"/>
      <c r="D338" s="221"/>
      <c r="E338" s="221"/>
      <c r="F338" s="221"/>
      <c r="G338" s="221"/>
      <c r="H338" s="221"/>
      <c r="I338" s="221"/>
    </row>
    <row r="339" spans="1:10" s="30" customFormat="1" ht="16.5" thickBot="1" x14ac:dyDescent="0.3">
      <c r="A339" s="10"/>
      <c r="B339" s="10"/>
      <c r="C339" s="54"/>
      <c r="D339" s="54"/>
      <c r="E339" s="54"/>
      <c r="F339" s="54"/>
      <c r="G339" s="54"/>
      <c r="H339" s="54"/>
      <c r="I339" s="54"/>
      <c r="J339" s="1"/>
    </row>
    <row r="340" spans="1:10" ht="15.75" x14ac:dyDescent="0.25">
      <c r="A340" s="163" t="s">
        <v>0</v>
      </c>
      <c r="B340" s="296" t="s">
        <v>194</v>
      </c>
      <c r="C340" s="297"/>
      <c r="D340" s="298"/>
      <c r="E340" s="297" t="s">
        <v>195</v>
      </c>
      <c r="F340" s="297"/>
      <c r="G340" s="297"/>
      <c r="H340" s="297" t="s">
        <v>196</v>
      </c>
      <c r="I340" s="299"/>
    </row>
    <row r="341" spans="1:10" ht="39" customHeight="1" x14ac:dyDescent="0.25">
      <c r="A341" s="163"/>
      <c r="B341" s="300" t="s">
        <v>197</v>
      </c>
      <c r="C341" s="301"/>
      <c r="D341" s="302"/>
      <c r="E341" s="302" t="s">
        <v>198</v>
      </c>
      <c r="F341" s="302"/>
      <c r="G341" s="302"/>
      <c r="H341" s="303">
        <v>0.11</v>
      </c>
      <c r="I341" s="304"/>
    </row>
    <row r="342" spans="1:10" ht="64.5" customHeight="1" thickBot="1" x14ac:dyDescent="0.3">
      <c r="A342" s="163"/>
      <c r="B342" s="290" t="s">
        <v>202</v>
      </c>
      <c r="C342" s="291"/>
      <c r="D342" s="292"/>
      <c r="E342" s="293" t="s">
        <v>199</v>
      </c>
      <c r="F342" s="293"/>
      <c r="G342" s="293"/>
      <c r="H342" s="294">
        <v>0.43</v>
      </c>
      <c r="I342" s="295"/>
    </row>
    <row r="343" spans="1:10" ht="15.75" x14ac:dyDescent="0.25">
      <c r="A343" s="9" t="s">
        <v>0</v>
      </c>
      <c r="B343" s="9"/>
    </row>
    <row r="344" spans="1:10" ht="35.25" customHeight="1" x14ac:dyDescent="0.25">
      <c r="A344" s="257" t="s">
        <v>200</v>
      </c>
      <c r="B344" s="257"/>
      <c r="C344" s="258"/>
      <c r="D344" s="258"/>
      <c r="E344" s="258"/>
      <c r="F344" s="258"/>
      <c r="G344" s="258"/>
      <c r="H344" s="258"/>
      <c r="I344" s="258"/>
    </row>
    <row r="345" spans="1:10" ht="12.95" customHeight="1" x14ac:dyDescent="0.25">
      <c r="A345" s="9" t="s">
        <v>0</v>
      </c>
      <c r="B345" s="9"/>
    </row>
    <row r="346" spans="1:10" ht="37.5" customHeight="1" x14ac:dyDescent="0.25">
      <c r="A346" s="219" t="s">
        <v>201</v>
      </c>
      <c r="B346" s="219"/>
      <c r="C346" s="220"/>
      <c r="D346" s="220"/>
      <c r="E346" s="220"/>
      <c r="F346" s="220"/>
      <c r="G346" s="220"/>
      <c r="H346" s="220"/>
      <c r="I346" s="220"/>
    </row>
    <row r="347" spans="1:10" ht="15.75" x14ac:dyDescent="0.25">
      <c r="A347" s="9" t="s">
        <v>0</v>
      </c>
      <c r="B347" s="9"/>
      <c r="H347" s="9" t="s">
        <v>0</v>
      </c>
      <c r="J347" s="2"/>
    </row>
    <row r="348" spans="1:10" ht="15.75" x14ac:dyDescent="0.25">
      <c r="A348" s="9" t="s">
        <v>0</v>
      </c>
      <c r="B348" s="9"/>
      <c r="C348" s="9" t="s">
        <v>0</v>
      </c>
      <c r="D348" s="9" t="s">
        <v>0</v>
      </c>
      <c r="E348" s="9" t="s">
        <v>0</v>
      </c>
      <c r="F348" s="306" t="s">
        <v>203</v>
      </c>
      <c r="G348" s="306"/>
      <c r="H348" s="306"/>
    </row>
    <row r="349" spans="1:10" x14ac:dyDescent="0.25">
      <c r="A349" s="3"/>
      <c r="B349" s="3"/>
      <c r="F349" s="305" t="s">
        <v>204</v>
      </c>
      <c r="G349" s="305"/>
      <c r="H349" s="305"/>
    </row>
    <row r="350" spans="1:10" x14ac:dyDescent="0.25">
      <c r="A350" s="164" t="s">
        <v>0</v>
      </c>
      <c r="B350" s="164"/>
    </row>
    <row r="351" spans="1:10" x14ac:dyDescent="0.25">
      <c r="A351" s="165"/>
      <c r="B351" s="165"/>
    </row>
  </sheetData>
  <mergeCells count="240">
    <mergeCell ref="F349:H349"/>
    <mergeCell ref="B342:D342"/>
    <mergeCell ref="E342:G342"/>
    <mergeCell ref="H342:I342"/>
    <mergeCell ref="A344:I344"/>
    <mergeCell ref="A346:I346"/>
    <mergeCell ref="F348:H348"/>
    <mergeCell ref="B340:D340"/>
    <mergeCell ref="E340:G340"/>
    <mergeCell ref="H340:I340"/>
    <mergeCell ref="B341:D341"/>
    <mergeCell ref="E341:G341"/>
    <mergeCell ref="H341:I341"/>
    <mergeCell ref="A328:I328"/>
    <mergeCell ref="A330:I330"/>
    <mergeCell ref="A332:I332"/>
    <mergeCell ref="A334:I334"/>
    <mergeCell ref="A336:I336"/>
    <mergeCell ref="A338:I338"/>
    <mergeCell ref="B319:F319"/>
    <mergeCell ref="B320:F320"/>
    <mergeCell ref="B321:F321"/>
    <mergeCell ref="B322:F322"/>
    <mergeCell ref="A324:I324"/>
    <mergeCell ref="A326:I326"/>
    <mergeCell ref="B313:F313"/>
    <mergeCell ref="B314:F314"/>
    <mergeCell ref="B315:F315"/>
    <mergeCell ref="B316:F316"/>
    <mergeCell ref="B317:F317"/>
    <mergeCell ref="B318:F318"/>
    <mergeCell ref="D305:F305"/>
    <mergeCell ref="D306:F306"/>
    <mergeCell ref="A308:I308"/>
    <mergeCell ref="B310:F310"/>
    <mergeCell ref="B311:F311"/>
    <mergeCell ref="B312:F312"/>
    <mergeCell ref="C292:H292"/>
    <mergeCell ref="C293:H293"/>
    <mergeCell ref="B295:G295"/>
    <mergeCell ref="A300:I300"/>
    <mergeCell ref="A302:I302"/>
    <mergeCell ref="A303:I303"/>
    <mergeCell ref="C285:H285"/>
    <mergeCell ref="C286:H286"/>
    <mergeCell ref="B288:G288"/>
    <mergeCell ref="C289:H289"/>
    <mergeCell ref="C290:H290"/>
    <mergeCell ref="C291:H291"/>
    <mergeCell ref="B279:G279"/>
    <mergeCell ref="B280:G280"/>
    <mergeCell ref="B281:G281"/>
    <mergeCell ref="B282:H282"/>
    <mergeCell ref="B283:I283"/>
    <mergeCell ref="B284:G284"/>
    <mergeCell ref="B273:G273"/>
    <mergeCell ref="B274:G274"/>
    <mergeCell ref="B275:G275"/>
    <mergeCell ref="B276:H276"/>
    <mergeCell ref="B277:G277"/>
    <mergeCell ref="B278:G278"/>
    <mergeCell ref="A265:I265"/>
    <mergeCell ref="A267:I267"/>
    <mergeCell ref="B269:I269"/>
    <mergeCell ref="B270:F270"/>
    <mergeCell ref="B271:G271"/>
    <mergeCell ref="B272:G272"/>
    <mergeCell ref="C256:E256"/>
    <mergeCell ref="C257:E257"/>
    <mergeCell ref="A259:I259"/>
    <mergeCell ref="A261:I261"/>
    <mergeCell ref="A263:I263"/>
    <mergeCell ref="A264:I264"/>
    <mergeCell ref="A247:I247"/>
    <mergeCell ref="A249:I249"/>
    <mergeCell ref="C252:E252"/>
    <mergeCell ref="C253:E253"/>
    <mergeCell ref="C254:E254"/>
    <mergeCell ref="C255:E255"/>
    <mergeCell ref="C238:E238"/>
    <mergeCell ref="C239:E239"/>
    <mergeCell ref="C240:E240"/>
    <mergeCell ref="C241:E241"/>
    <mergeCell ref="A243:I243"/>
    <mergeCell ref="A245:I245"/>
    <mergeCell ref="C232:E232"/>
    <mergeCell ref="C233:E233"/>
    <mergeCell ref="C234:E234"/>
    <mergeCell ref="A235:I235"/>
    <mergeCell ref="A236:I236"/>
    <mergeCell ref="A237:I237"/>
    <mergeCell ref="C221:E221"/>
    <mergeCell ref="C222:E222"/>
    <mergeCell ref="C223:E223"/>
    <mergeCell ref="A226:I226"/>
    <mergeCell ref="A228:I228"/>
    <mergeCell ref="A230:I230"/>
    <mergeCell ref="C210:E210"/>
    <mergeCell ref="C211:E211"/>
    <mergeCell ref="A213:I213"/>
    <mergeCell ref="A215:I215"/>
    <mergeCell ref="A217:I217"/>
    <mergeCell ref="A219:I219"/>
    <mergeCell ref="A203:I203"/>
    <mergeCell ref="A204:I204"/>
    <mergeCell ref="C206:E206"/>
    <mergeCell ref="C207:E207"/>
    <mergeCell ref="C208:E208"/>
    <mergeCell ref="C209:E209"/>
    <mergeCell ref="A192:I192"/>
    <mergeCell ref="A194:I194"/>
    <mergeCell ref="A196:I196"/>
    <mergeCell ref="A198:I198"/>
    <mergeCell ref="A200:I200"/>
    <mergeCell ref="A202:I202"/>
    <mergeCell ref="C184:E184"/>
    <mergeCell ref="C185:E185"/>
    <mergeCell ref="C186:E186"/>
    <mergeCell ref="C187:E187"/>
    <mergeCell ref="C188:E188"/>
    <mergeCell ref="A190:I190"/>
    <mergeCell ref="A176:I176"/>
    <mergeCell ref="A178:I178"/>
    <mergeCell ref="C180:E180"/>
    <mergeCell ref="C181:E181"/>
    <mergeCell ref="C182:E182"/>
    <mergeCell ref="C183:E183"/>
    <mergeCell ref="A161:B161"/>
    <mergeCell ref="C161:C163"/>
    <mergeCell ref="A165:B165"/>
    <mergeCell ref="C165:C168"/>
    <mergeCell ref="A169:B169"/>
    <mergeCell ref="C169:C171"/>
    <mergeCell ref="C148:E148"/>
    <mergeCell ref="A149:B149"/>
    <mergeCell ref="C149:C151"/>
    <mergeCell ref="A153:B153"/>
    <mergeCell ref="C153:C155"/>
    <mergeCell ref="A157:B157"/>
    <mergeCell ref="C157:C159"/>
    <mergeCell ref="A140:I140"/>
    <mergeCell ref="A143:I143"/>
    <mergeCell ref="A144:I144"/>
    <mergeCell ref="A146:B147"/>
    <mergeCell ref="C146:E147"/>
    <mergeCell ref="F146:F147"/>
    <mergeCell ref="G146:G147"/>
    <mergeCell ref="H146:H147"/>
    <mergeCell ref="I146:I147"/>
    <mergeCell ref="A130:I130"/>
    <mergeCell ref="A132:I132"/>
    <mergeCell ref="A134:I134"/>
    <mergeCell ref="A136:I136"/>
    <mergeCell ref="A137:I137"/>
    <mergeCell ref="A138:I138"/>
    <mergeCell ref="A121:F121"/>
    <mergeCell ref="A122:F122"/>
    <mergeCell ref="A123:F123"/>
    <mergeCell ref="A124:F124"/>
    <mergeCell ref="A126:I126"/>
    <mergeCell ref="A128:I128"/>
    <mergeCell ref="A111:I111"/>
    <mergeCell ref="A112:I112"/>
    <mergeCell ref="A113:I113"/>
    <mergeCell ref="A116:I116"/>
    <mergeCell ref="A118:I118"/>
    <mergeCell ref="A120:F120"/>
    <mergeCell ref="C103:E103"/>
    <mergeCell ref="C104:E104"/>
    <mergeCell ref="C105:E105"/>
    <mergeCell ref="C106:E106"/>
    <mergeCell ref="A109:I109"/>
    <mergeCell ref="A110:I110"/>
    <mergeCell ref="C93:E93"/>
    <mergeCell ref="C94:E94"/>
    <mergeCell ref="C95:E95"/>
    <mergeCell ref="A98:I98"/>
    <mergeCell ref="A100:I100"/>
    <mergeCell ref="C102:E102"/>
    <mergeCell ref="A84:J84"/>
    <mergeCell ref="A85:J85"/>
    <mergeCell ref="A87:J87"/>
    <mergeCell ref="A88:J88"/>
    <mergeCell ref="A90:I90"/>
    <mergeCell ref="C92:E92"/>
    <mergeCell ref="C75:E75"/>
    <mergeCell ref="A78:J78"/>
    <mergeCell ref="A79:I79"/>
    <mergeCell ref="A80:I80"/>
    <mergeCell ref="A81:J81"/>
    <mergeCell ref="A82:J82"/>
    <mergeCell ref="A66:E66"/>
    <mergeCell ref="A68:I68"/>
    <mergeCell ref="A69:J69"/>
    <mergeCell ref="A71:I71"/>
    <mergeCell ref="C73:E73"/>
    <mergeCell ref="C74:E74"/>
    <mergeCell ref="A62:B62"/>
    <mergeCell ref="C62:E62"/>
    <mergeCell ref="A63:B63"/>
    <mergeCell ref="C63:E63"/>
    <mergeCell ref="A64:B64"/>
    <mergeCell ref="C64:E64"/>
    <mergeCell ref="A59:B59"/>
    <mergeCell ref="C59:E59"/>
    <mergeCell ref="A60:B60"/>
    <mergeCell ref="C60:E60"/>
    <mergeCell ref="A61:B61"/>
    <mergeCell ref="C61:E61"/>
    <mergeCell ref="A56:B56"/>
    <mergeCell ref="C56:E56"/>
    <mergeCell ref="A57:B57"/>
    <mergeCell ref="C57:E57"/>
    <mergeCell ref="A58:B58"/>
    <mergeCell ref="C58:E58"/>
    <mergeCell ref="A53:B53"/>
    <mergeCell ref="C53:E53"/>
    <mergeCell ref="A54:B54"/>
    <mergeCell ref="C54:E54"/>
    <mergeCell ref="A55:B55"/>
    <mergeCell ref="C55:E55"/>
    <mergeCell ref="A50:B51"/>
    <mergeCell ref="C50:E51"/>
    <mergeCell ref="A52:B52"/>
    <mergeCell ref="C52:E52"/>
    <mergeCell ref="A39:I39"/>
    <mergeCell ref="A40:I40"/>
    <mergeCell ref="A41:I41"/>
    <mergeCell ref="A43:I43"/>
    <mergeCell ref="A45:I45"/>
    <mergeCell ref="A46:I46"/>
    <mergeCell ref="A1:I1"/>
    <mergeCell ref="A21:I21"/>
    <mergeCell ref="A22:I22"/>
    <mergeCell ref="A36:I36"/>
    <mergeCell ref="A37:I37"/>
    <mergeCell ref="A38:I38"/>
    <mergeCell ref="A47:I47"/>
    <mergeCell ref="A48:I48"/>
    <mergeCell ref="A49:I49"/>
  </mergeCells>
  <pageMargins left="0.70866141732283472" right="0.70866141732283472" top="0.74803149606299213" bottom="0.74803149606299213" header="0.31496062992125984" footer="0.31496062992125984"/>
  <pageSetup paperSize="9" scale="82" fitToHeight="0" orientation="portrait" r:id="rId1"/>
  <rowBreaks count="5" manualBreakCount="5">
    <brk id="31" max="16383" man="1"/>
    <brk id="115" max="8" man="1"/>
    <brk id="266" max="8" man="1"/>
    <brk id="307" max="8" man="1"/>
    <brk id="33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nota integrativa</vt:lpstr>
      <vt:lpstr>'nota integrativa'!Area_stampa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dc:creator>
  <cp:lastModifiedBy>Angelo Pizzighini</cp:lastModifiedBy>
  <cp:lastPrinted>2018-01-24T11:31:14Z</cp:lastPrinted>
  <dcterms:created xsi:type="dcterms:W3CDTF">2018-01-23T11:34:30Z</dcterms:created>
  <dcterms:modified xsi:type="dcterms:W3CDTF">2018-01-24T11:43:40Z</dcterms:modified>
</cp:coreProperties>
</file>